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B2D3CBC-A9D8-4F92-9D7D-AE0B00C74CD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кві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0" l="1"/>
  <c r="P9" i="10" s="1"/>
  <c r="I8" i="10"/>
  <c r="P8" i="10" s="1"/>
  <c r="U8" i="10" s="1"/>
  <c r="V8" i="10" s="1"/>
  <c r="M10" i="10"/>
  <c r="S9" i="10" l="1"/>
  <c r="T9" i="10"/>
  <c r="J10" i="10"/>
  <c r="N10" i="10"/>
  <c r="H10" i="10"/>
  <c r="G10" i="10"/>
  <c r="I10" i="10"/>
  <c r="K10" i="10"/>
  <c r="Q10" i="10"/>
  <c r="R10" i="10"/>
  <c r="L10" i="10"/>
  <c r="O10" i="10"/>
  <c r="U9" i="10" l="1"/>
  <c r="T10" i="10"/>
  <c r="V9" i="10"/>
  <c r="P10" i="10"/>
  <c r="S10" i="10" l="1"/>
  <c r="U10" i="10" s="1"/>
  <c r="V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<sst xmlns="http://schemas.openxmlformats.org/spreadsheetml/2006/main" count="32" uniqueCount="32">
  <si>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</si>
  <si>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</si>
  <si>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</si>
  <si>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</si>
  <si>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</si>
  <si>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</si>
  <si>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</si>
  <si>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</si>
  <si>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</si>
  <si>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</si>
  <si>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</si>
  <si>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</si>
  <si>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</si>
  <si>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</si>
  <si>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</si>
  <si>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</si>
  <si>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</si>
  <si>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</si>
  <si>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</si>
  <si>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</si>
  <si>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Податок на доходи ФО</t>
  </si>
  <si>
    <t>Військовий збір</t>
  </si>
  <si>
    <t>Індексація</t>
  </si>
  <si>
    <t>Мазій Л.В.</t>
  </si>
  <si>
    <t>Матеріальна допомога на вирішення соціально-побутових питань</t>
  </si>
  <si>
    <t>доплата за ведення закупівель</t>
  </si>
  <si>
    <t>відпустка</t>
  </si>
  <si>
    <t>травень  2026 р.</t>
  </si>
  <si>
    <t>Кредиторська заборгованість із виплати заробітної плати за травень 2026 року</t>
  </si>
  <si>
    <t>ВСЬОГО до виплати  за травень</t>
  </si>
  <si>
    <t>заступник начальника Відділу</t>
  </si>
  <si>
    <t>Перераховано на картку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</si>
</sst>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H1" workbookViewId="0">
      <selection activeCell="S9" sqref="S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10.855468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27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24</v>
      </c>
      <c r="M7" s="4" t="s">
        <v>26</v>
      </c>
      <c r="N7" s="4" t="s">
        <v>25</v>
      </c>
      <c r="O7" s="4" t="s">
        <v>22</v>
      </c>
      <c r="P7" s="4" t="s">
        <v>5</v>
      </c>
      <c r="Q7" s="3" t="s">
        <v>13</v>
      </c>
      <c r="R7" s="4" t="s">
        <v>31</v>
      </c>
      <c r="S7" s="4" t="s">
        <v>20</v>
      </c>
      <c r="T7" s="4" t="s">
        <v>21</v>
      </c>
      <c r="U7" s="4" t="s">
        <v>29</v>
      </c>
      <c r="V7" s="3" t="s">
        <v>28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15</v>
      </c>
      <c r="G8" s="10">
        <v>37872.14</v>
      </c>
      <c r="H8" s="10">
        <v>357.14</v>
      </c>
      <c r="I8" s="10">
        <f>SUM(G8*30%)</f>
        <v>11361.642</v>
      </c>
      <c r="J8" s="10">
        <v>0</v>
      </c>
      <c r="K8" s="11">
        <v>0</v>
      </c>
      <c r="L8" s="10"/>
      <c r="M8" s="10">
        <v>18608.16</v>
      </c>
      <c r="N8" s="10">
        <v>0</v>
      </c>
      <c r="O8" s="10">
        <v>0</v>
      </c>
      <c r="P8" s="13">
        <f>SUM(G8+H8+I8+J8+K8+L8+M8+N8+O8)</f>
        <v>68199.081999999995</v>
      </c>
      <c r="Q8" s="12">
        <v>4356.92</v>
      </c>
      <c r="R8" s="10">
        <v>51085.17</v>
      </c>
      <c r="S8" s="12">
        <v>12275.83</v>
      </c>
      <c r="T8" s="12">
        <v>3409.95</v>
      </c>
      <c r="U8" s="14">
        <f>SUM(P8-S8-T8)</f>
        <v>52513.301999999996</v>
      </c>
      <c r="V8" s="10">
        <f>SUM(U8-R8)</f>
        <v>1428.1319999999978</v>
      </c>
    </row>
    <row r="9" spans="1:22" ht="30" x14ac:dyDescent="0.25">
      <c r="A9" s="4">
        <v>2</v>
      </c>
      <c r="B9" s="4"/>
      <c r="C9" s="4" t="s">
        <v>23</v>
      </c>
      <c r="D9" s="2"/>
      <c r="E9" s="3" t="s">
        <v>30</v>
      </c>
      <c r="F9" s="4">
        <v>15</v>
      </c>
      <c r="G9" s="10">
        <v>35978.57</v>
      </c>
      <c r="H9" s="10">
        <v>571.42999999999995</v>
      </c>
      <c r="I9" s="10">
        <f>SUM(G9*30%)</f>
        <v>10793.571</v>
      </c>
      <c r="J9" s="10">
        <v>0</v>
      </c>
      <c r="K9" s="11"/>
      <c r="L9" s="10">
        <v>0</v>
      </c>
      <c r="M9" s="10">
        <v>16448.84</v>
      </c>
      <c r="N9" s="10">
        <v>1798.93</v>
      </c>
      <c r="O9" s="10">
        <v>0</v>
      </c>
      <c r="P9" s="13">
        <f>SUM(G9+H9+I9+M9+N9)</f>
        <v>65591.340999999986</v>
      </c>
      <c r="Q9" s="12">
        <v>4475.58</v>
      </c>
      <c r="R9" s="10">
        <v>49583.67</v>
      </c>
      <c r="S9" s="12">
        <f>SUM(P9*18/100)</f>
        <v>11806.441379999998</v>
      </c>
      <c r="T9" s="12">
        <f>SUM(P9*5/100-0.01)</f>
        <v>3279.5570499999994</v>
      </c>
      <c r="U9" s="14">
        <f>SUM(P9-S9-T9-0.01)</f>
        <v>50505.332569999991</v>
      </c>
      <c r="V9" s="10">
        <f t="shared" ref="V9:V10" si="0">SUM(U9-R9)</f>
        <v>921.66256999999314</v>
      </c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1">SUM(G8:G9)</f>
        <v>73850.709999999992</v>
      </c>
      <c r="H10" s="13">
        <f>SUM(H8:H9)</f>
        <v>928.56999999999994</v>
      </c>
      <c r="I10" s="13">
        <f t="shared" si="1"/>
        <v>22155.213</v>
      </c>
      <c r="J10" s="13">
        <f t="shared" si="1"/>
        <v>0</v>
      </c>
      <c r="K10" s="13">
        <f t="shared" si="1"/>
        <v>0</v>
      </c>
      <c r="L10" s="13">
        <f t="shared" si="1"/>
        <v>0</v>
      </c>
      <c r="M10" s="13">
        <f>SUM(M8:M9)</f>
        <v>35057</v>
      </c>
      <c r="N10" s="13">
        <f>SUM(N8:N9)</f>
        <v>1798.93</v>
      </c>
      <c r="O10" s="13">
        <f t="shared" ref="O10:T10" si="2">SUM(O8:O9)</f>
        <v>0</v>
      </c>
      <c r="P10" s="13">
        <f t="shared" si="2"/>
        <v>133790.42299999998</v>
      </c>
      <c r="Q10" s="14">
        <f t="shared" si="2"/>
        <v>8832.5</v>
      </c>
      <c r="R10" s="13">
        <f t="shared" si="2"/>
        <v>100668.84</v>
      </c>
      <c r="S10" s="13">
        <f t="shared" si="2"/>
        <v>24082.271379999998</v>
      </c>
      <c r="T10" s="13">
        <f t="shared" si="2"/>
        <v>6689.5070499999993</v>
      </c>
      <c r="U10" s="14">
        <f t="shared" ref="U10" si="3">SUM(P10-S10-T10)</f>
        <v>103018.64456999999</v>
      </c>
      <c r="V10" s="10">
        <f t="shared" si="0"/>
        <v>2349.804569999993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2026-06-03T06:56:32Z</dcterms:modified>
</cp:coreProperties>
</file>