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61" documentId="8_{D300E26C-9B4C-4647-9EC0-650A357B00D1}" xr6:coauthVersionLast="47" xr6:coauthVersionMax="47" xr10:uidLastSave="{4F475896-1874-48C1-B93B-2B60A98AFBF3}"/>
  <bookViews>
    <workbookView xWindow="45" yWindow="390" windowWidth="20445" windowHeight="10140" xr2:uid="{00000000-000D-0000-FFFF-FFFF00000000}"/>
  </bookViews>
  <sheets>
    <sheet name="Жов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0" l="1"/>
  <c r="T9" i="10"/>
  <c r="T8" i="10"/>
  <c r="S9" i="10"/>
  <c r="S8" i="10"/>
  <c r="M10" i="10"/>
  <c r="P8" i="10"/>
  <c r="P9" i="10" l="1"/>
  <c r="J10" i="10"/>
  <c r="N10" i="10"/>
  <c r="H10" i="10"/>
  <c r="V10" i="10"/>
  <c r="G10" i="10"/>
  <c r="I10" i="10"/>
  <c r="K10" i="10"/>
  <c r="Q10" i="10"/>
  <c r="R10" i="10"/>
  <c r="S10" i="10"/>
  <c r="T10" i="10"/>
  <c r="L10" i="10"/>
  <c r="O10" i="10"/>
  <c r="P10" i="10" l="1"/>
  <c r="U8" i="10"/>
  <c r="U10" i="10" s="1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<sst xmlns="http://schemas.openxmlformats.org/spreadsheetml/2006/main" count="32" uniqueCount="32">
  <si>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</si>
  <si>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</si>
  <si>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</si>
  <si>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</si>
  <si>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</si>
  <si>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</si>
  <si>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</si>
  <si>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</si>
  <si>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</si>
  <si>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</si>
  <si>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</si>
  <si>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</si>
  <si>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</si>
  <si>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</si>
  <si>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</si>
  <si>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</si>
  <si>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</si>
  <si>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</si>
  <si>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</si>
  <si>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</si>
  <si>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</si>
  <si>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</si>
  <si>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</si>
  <si>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</si>
  <si>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</si>
  <si>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</si>
  <si>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</si>
  <si>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Кредиторська заборгованість із виплати заробітної плати за квітень 2025 року</t>
  </si>
  <si>
    <t>Матеріальна допомога на вирішення соціально-побутових питань</t>
  </si>
  <si>
    <t>доплата за ведення закупівель</t>
  </si>
  <si>
    <t>премія за щорічне оцінювання</t>
  </si>
  <si>
    <t>Січень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</si>
</sst>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topLeftCell="F1" workbookViewId="0">
      <selection activeCell="U9" sqref="U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10.7109375" customWidth="1"/>
    <col min="13" max="13" width="12.28515625" customWidth="1"/>
    <col min="14" max="14" width="11.42578125" customWidth="1"/>
    <col min="15" max="15" width="8.42578125" customWidth="1"/>
    <col min="16" max="16" width="11.85546875" customWidth="1"/>
    <col min="17" max="17" width="14.7109375" customWidth="1"/>
    <col min="18" max="18" width="9.7109375" customWidth="1"/>
    <col min="19" max="19" width="10.28515625" customWidth="1"/>
    <col min="20" max="20" width="11.140625" customWidth="1"/>
    <col min="21" max="21" width="14.140625" customWidth="1"/>
    <col min="22" max="22" width="16.140625" style="8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6" t="s">
        <v>8</v>
      </c>
      <c r="J2" s="6"/>
      <c r="K2" s="6"/>
      <c r="L2" s="6"/>
      <c r="M2" s="6"/>
      <c r="N2" s="6"/>
      <c r="O2" s="6"/>
    </row>
    <row r="3" spans="1:22" x14ac:dyDescent="0.25">
      <c r="G3" t="s">
        <v>9</v>
      </c>
    </row>
    <row r="4" spans="1:22" x14ac:dyDescent="0.25">
      <c r="G4" s="18" t="s">
        <v>31</v>
      </c>
      <c r="H4" s="18"/>
    </row>
    <row r="6" spans="1:22" x14ac:dyDescent="0.25">
      <c r="V6" s="9" t="s">
        <v>12</v>
      </c>
    </row>
    <row r="7" spans="1:22" ht="114.75" customHeight="1" x14ac:dyDescent="0.25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17</v>
      </c>
      <c r="H7" s="4" t="s">
        <v>18</v>
      </c>
      <c r="I7" s="4" t="s">
        <v>19</v>
      </c>
      <c r="J7" s="4" t="s">
        <v>10</v>
      </c>
      <c r="K7" s="4" t="s">
        <v>11</v>
      </c>
      <c r="L7" s="4" t="s">
        <v>28</v>
      </c>
      <c r="M7" s="4" t="s">
        <v>30</v>
      </c>
      <c r="N7" s="4" t="s">
        <v>29</v>
      </c>
      <c r="O7" s="4" t="s">
        <v>24</v>
      </c>
      <c r="P7" s="4" t="s">
        <v>5</v>
      </c>
      <c r="Q7" s="3" t="s">
        <v>13</v>
      </c>
      <c r="R7" s="4" t="s">
        <v>20</v>
      </c>
      <c r="S7" s="4" t="s">
        <v>21</v>
      </c>
      <c r="T7" s="4" t="s">
        <v>22</v>
      </c>
      <c r="U7" s="4" t="s">
        <v>23</v>
      </c>
      <c r="V7" s="3" t="s">
        <v>27</v>
      </c>
    </row>
    <row r="8" spans="1:22" x14ac:dyDescent="0.25">
      <c r="A8" s="4">
        <v>1</v>
      </c>
      <c r="B8" s="4">
        <v>99</v>
      </c>
      <c r="C8" s="4" t="s">
        <v>15</v>
      </c>
      <c r="D8" s="2"/>
      <c r="E8" s="3" t="s">
        <v>16</v>
      </c>
      <c r="F8" s="4">
        <v>22</v>
      </c>
      <c r="G8" s="10">
        <v>25842</v>
      </c>
      <c r="H8" s="10">
        <v>500</v>
      </c>
      <c r="I8" s="10">
        <v>7752.6</v>
      </c>
      <c r="J8" s="10">
        <v>0</v>
      </c>
      <c r="K8" s="11">
        <v>0</v>
      </c>
      <c r="L8" s="10"/>
      <c r="M8" s="10">
        <v>0</v>
      </c>
      <c r="N8" s="10">
        <v>0</v>
      </c>
      <c r="O8" s="10">
        <v>0</v>
      </c>
      <c r="P8" s="10">
        <f>SUM(G8+H8+I8+J8+K8+L8+M8+N8+O8)</f>
        <v>34094.6</v>
      </c>
      <c r="Q8" s="12"/>
      <c r="R8" s="10">
        <v>14519.31</v>
      </c>
      <c r="S8" s="12">
        <f>SUM(P8*18/100)</f>
        <v>6137.0279999999993</v>
      </c>
      <c r="T8" s="12">
        <f>SUM(P8*5/100)</f>
        <v>1704.73</v>
      </c>
      <c r="U8" s="12">
        <f>SUM(P8-R8-S8-T8)</f>
        <v>11733.532000000003</v>
      </c>
      <c r="V8" s="10"/>
    </row>
    <row r="9" spans="1:22" ht="30" x14ac:dyDescent="0.25">
      <c r="A9" s="4">
        <v>2</v>
      </c>
      <c r="B9" s="4"/>
      <c r="C9" s="4" t="s">
        <v>25</v>
      </c>
      <c r="D9" s="2"/>
      <c r="E9" s="3" t="s">
        <v>26</v>
      </c>
      <c r="F9" s="4">
        <v>22</v>
      </c>
      <c r="G9" s="10">
        <v>24550</v>
      </c>
      <c r="H9" s="10">
        <v>800</v>
      </c>
      <c r="I9" s="10">
        <v>7365</v>
      </c>
      <c r="J9" s="10">
        <v>0</v>
      </c>
      <c r="K9" s="11"/>
      <c r="L9" s="10">
        <v>0</v>
      </c>
      <c r="M9" s="10"/>
      <c r="N9" s="10">
        <v>1227.5</v>
      </c>
      <c r="O9" s="10">
        <v>0</v>
      </c>
      <c r="P9" s="10">
        <f>G9+H9+I9+N9+O9+J9+K9+L9</f>
        <v>33942.5</v>
      </c>
      <c r="Q9" s="12"/>
      <c r="R9" s="10">
        <v>14391.1</v>
      </c>
      <c r="S9" s="12">
        <f>SUM(P9*18/100)</f>
        <v>6109.65</v>
      </c>
      <c r="T9" s="12">
        <f>SUM(P9*5/100)</f>
        <v>1697.125</v>
      </c>
      <c r="U9" s="12">
        <f>SUM(P9-R9-S9-T9-0.01)</f>
        <v>11744.615000000002</v>
      </c>
      <c r="V9" s="10"/>
    </row>
    <row r="10" spans="1:22" ht="19.5" customHeight="1" x14ac:dyDescent="0.25">
      <c r="A10" s="15" t="s">
        <v>6</v>
      </c>
      <c r="B10" s="16"/>
      <c r="C10" s="16"/>
      <c r="D10" s="16"/>
      <c r="E10" s="17"/>
      <c r="F10" s="5"/>
      <c r="G10" s="13">
        <f t="shared" ref="G10:L10" si="0">SUM(G8:G9)</f>
        <v>50392</v>
      </c>
      <c r="H10" s="13">
        <f>SUM(H8:H9)</f>
        <v>1300</v>
      </c>
      <c r="I10" s="13">
        <f t="shared" si="0"/>
        <v>15117.6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>SUM(M8:M9)</f>
        <v>0</v>
      </c>
      <c r="N10" s="13">
        <f>SUM(N8:N9)</f>
        <v>1227.5</v>
      </c>
      <c r="O10" s="13">
        <f t="shared" ref="O10:U10" si="1">SUM(O8:O9)</f>
        <v>0</v>
      </c>
      <c r="P10" s="13">
        <f t="shared" si="1"/>
        <v>68037.100000000006</v>
      </c>
      <c r="Q10" s="14">
        <f t="shared" si="1"/>
        <v>0</v>
      </c>
      <c r="R10" s="13">
        <f t="shared" si="1"/>
        <v>28910.41</v>
      </c>
      <c r="S10" s="13">
        <f t="shared" si="1"/>
        <v>12246.678</v>
      </c>
      <c r="T10" s="13">
        <f t="shared" si="1"/>
        <v>3401.855</v>
      </c>
      <c r="U10" s="13">
        <f t="shared" si="1"/>
        <v>23478.147000000004</v>
      </c>
      <c r="V10" s="13">
        <f>SUM(V8:V9)</f>
        <v>0</v>
      </c>
    </row>
    <row r="11" spans="1:22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</row>
    <row r="12" spans="1:22" x14ac:dyDescent="0.25">
      <c r="P12" s="7"/>
      <c r="U12" s="7"/>
    </row>
    <row r="13" spans="1:22" x14ac:dyDescent="0.25">
      <c r="U13" s="7"/>
    </row>
    <row r="14" spans="1:22" x14ac:dyDescent="0.25">
      <c r="P14" s="7"/>
      <c r="R14" s="7"/>
      <c r="S14" s="7"/>
      <c r="T14" s="7"/>
      <c r="U14" s="7"/>
    </row>
    <row r="16" spans="1:22" x14ac:dyDescent="0.25">
      <c r="U16" s="7"/>
    </row>
  </sheetData>
  <mergeCells count="2">
    <mergeCell ref="A10:E10"/>
    <mergeCell ref="G4:H4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2026-01-26T08:35:40Z</dcterms:modified>
</cp:coreProperties>
</file>