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7" yWindow="0" windowWidth="10786" windowHeight="8124"/>
  </bookViews>
  <sheets>
    <sheet name="20-80 (2)" sheetId="4" r:id="rId1"/>
  </sheets>
  <definedNames>
    <definedName name="_xlnm.Print_Titles" localSheetId="0">'20-80 (2)'!$5:$6</definedName>
    <definedName name="_xlnm.Print_Area" localSheetId="0">'20-80 (2)'!$A$1:$E$216</definedName>
  </definedNames>
  <calcPr calcId="144525"/>
</workbook>
</file>

<file path=xl/calcChain.xml><?xml version="1.0" encoding="utf-8"?>
<calcChain xmlns="http://schemas.openxmlformats.org/spreadsheetml/2006/main">
  <c r="B102" i="4" l="1"/>
  <c r="B127" i="4"/>
  <c r="B30" i="4" l="1"/>
  <c r="B31" i="4" s="1"/>
  <c r="B124" i="4"/>
  <c r="B123" i="4"/>
  <c r="I131" i="4"/>
  <c r="E190" i="4"/>
  <c r="B190" i="4"/>
  <c r="B50" i="4"/>
  <c r="B44" i="4"/>
  <c r="B24" i="4"/>
  <c r="B35" i="4"/>
  <c r="B209" i="4"/>
  <c r="E186" i="4"/>
  <c r="E141" i="4"/>
  <c r="C130" i="4"/>
  <c r="B130" i="4"/>
  <c r="C127" i="4"/>
  <c r="C124" i="4"/>
  <c r="C121" i="4"/>
  <c r="C118" i="4"/>
  <c r="C115" i="4"/>
  <c r="C112" i="4"/>
  <c r="C108" i="4"/>
  <c r="B108" i="4"/>
  <c r="C105" i="4"/>
  <c r="C102" i="4"/>
  <c r="C99" i="4"/>
  <c r="B99" i="4"/>
  <c r="C96" i="4"/>
  <c r="C93" i="4"/>
  <c r="B90" i="4"/>
  <c r="B89" i="4"/>
  <c r="C87" i="4"/>
  <c r="C84" i="4"/>
  <c r="C81" i="4"/>
  <c r="B81" i="4"/>
  <c r="C78" i="4"/>
  <c r="C75" i="4"/>
  <c r="C72" i="4"/>
  <c r="E65" i="4"/>
  <c r="E66" i="4" s="1"/>
  <c r="E67" i="4" s="1"/>
  <c r="B65" i="4"/>
  <c r="B66" i="4" s="1"/>
  <c r="B59" i="4"/>
  <c r="D56" i="4"/>
  <c r="B56" i="4"/>
  <c r="D53" i="4"/>
  <c r="B53" i="4"/>
  <c r="B47" i="4"/>
  <c r="D39" i="4"/>
  <c r="D60" i="4" s="1"/>
  <c r="B39" i="4"/>
  <c r="C35" i="4"/>
  <c r="C31" i="4"/>
  <c r="B27" i="4"/>
  <c r="B17" i="4"/>
  <c r="E14" i="4"/>
  <c r="E19" i="4" s="1"/>
  <c r="B14" i="4"/>
  <c r="B210" i="4" l="1"/>
  <c r="C60" i="4"/>
  <c r="B60" i="4"/>
  <c r="B67" i="4" s="1"/>
  <c r="B19" i="4"/>
  <c r="B112" i="4"/>
  <c r="B131" i="4" s="1"/>
  <c r="D213" i="4"/>
  <c r="E18" i="4"/>
  <c r="E210" i="4"/>
  <c r="E211" i="4" s="1"/>
  <c r="E213" i="4" s="1"/>
  <c r="C131" i="4"/>
  <c r="C211" i="4" s="1"/>
  <c r="C67" i="4"/>
  <c r="B18" i="4"/>
  <c r="B211" i="4" l="1"/>
  <c r="B213" i="4" s="1"/>
  <c r="D67" i="4"/>
  <c r="C213" i="4"/>
</calcChain>
</file>

<file path=xl/sharedStrings.xml><?xml version="1.0" encoding="utf-8"?>
<sst xmlns="http://schemas.openxmlformats.org/spreadsheetml/2006/main" count="220" uniqueCount="139">
  <si>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у 2020 році </t>
  </si>
  <si>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</si>
  <si>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</si>
  <si>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</si>
  <si>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</si>
  <si>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</si>
  <si>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</si>
  <si>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</si>
  <si>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</si>
  <si>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</si>
  <si>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Семенівський район</t>
  </si>
  <si>
    <t>Разом по району</t>
  </si>
  <si>
    <t>м. Чернігів (замовник робіт - Управління житлово-комунального господарства Чернігівської міської ради)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</si>
  <si>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</si>
  <si>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</si>
  <si>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 xml:space="preserve">Козелецький район 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</si>
  <si>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</si>
  <si>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</si>
  <si>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Сосницький район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</si>
  <si>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</si>
  <si>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 xml:space="preserve">Сновський район </t>
  </si>
  <si>
    <t>Срібнянський район</t>
  </si>
  <si>
    <t>Разом за розділом “Об’єкти капітального ремонту автомобільних доріг”</t>
  </si>
  <si>
    <t>м. Прилуки</t>
  </si>
  <si>
    <t>Разом за підрозділом "Вулиці і дороги комунальної власності у населених пунктах"</t>
  </si>
  <si>
    <t>3. Об’єкти поточного середнього ремонту автомобільних доріг</t>
  </si>
  <si>
    <t xml:space="preserve">Бахмацький район </t>
  </si>
  <si>
    <t xml:space="preserve">Бобровицький район </t>
  </si>
  <si>
    <t xml:space="preserve">Борзнянський район </t>
  </si>
  <si>
    <t xml:space="preserve">Варвинський район </t>
  </si>
  <si>
    <t xml:space="preserve">Городнянський район </t>
  </si>
  <si>
    <t xml:space="preserve">Ічнянський район </t>
  </si>
  <si>
    <t xml:space="preserve">Коропський район </t>
  </si>
  <si>
    <r>
      <t xml:space="preserve">Корюківський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</si>
  <si>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О250920 Корюківка - Наумівка - Перелюб - Погорільці - Семенівка з під'їздом до с.Баранівка на ділянці км 0 + 000 - км 37+300 </t>
  </si>
  <si>
    <t xml:space="preserve">Куликівський район </t>
  </si>
  <si>
    <t xml:space="preserve">Менський район </t>
  </si>
  <si>
    <t xml:space="preserve">О251105 Бігач - Березна - Сахнівка на ділянці км 0 + 000 - км 23 + 800 </t>
  </si>
  <si>
    <r>
      <t xml:space="preserve">Ніжинський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</si>
  <si>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Новгород-Сіверський район </t>
  </si>
  <si>
    <t xml:space="preserve">О251302 Новгород - Сіверський - Комань - /Р-65/ - Об’єднане - Блистова - Березова Гать на ділянці км 0 + 000 - км 44 + 200 </t>
  </si>
  <si>
    <t xml:space="preserve">Носівський район </t>
  </si>
  <si>
    <t xml:space="preserve">Прилуцький район </t>
  </si>
  <si>
    <t xml:space="preserve">Ріпкинський район </t>
  </si>
  <si>
    <t xml:space="preserve">О251612 Петруші - Великий Зліїв  на ділянці км 0 + 000 - км 3 + 500 </t>
  </si>
  <si>
    <t xml:space="preserve">О250504 Смичин - Конотоп - Смяч - Гвоздиківка на ділянці км 12 + 900 - км 29 + 900 </t>
  </si>
  <si>
    <r>
      <t xml:space="preserve">Сосницький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</si>
  <si>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Срібнянський район </t>
  </si>
  <si>
    <t xml:space="preserve">Талалаївський район </t>
  </si>
  <si>
    <t xml:space="preserve">Чернігівський район </t>
  </si>
  <si>
    <t xml:space="preserve">с. Курінь, вул. Садова </t>
  </si>
  <si>
    <t xml:space="preserve">с. Осовець,  вул. Якова Рощепія </t>
  </si>
  <si>
    <t xml:space="preserve">с. Ядути, вул. Шевченка </t>
  </si>
  <si>
    <t xml:space="preserve">с. Журавка, вул. Вороного </t>
  </si>
  <si>
    <t>м. Городня, вул. Незалежності</t>
  </si>
  <si>
    <t xml:space="preserve">м. Ічня, вул. Пушкіна </t>
  </si>
  <si>
    <t xml:space="preserve">смт Козелець, вул. Соборності </t>
  </si>
  <si>
    <t>смт Понорниця, вул. Гагаріна</t>
  </si>
  <si>
    <t xml:space="preserve">Корюківський район </t>
  </si>
  <si>
    <t xml:space="preserve">м. Корюківка, вул Дудка </t>
  </si>
  <si>
    <t xml:space="preserve">смт Куликівка, вул. Артамонова </t>
  </si>
  <si>
    <t xml:space="preserve">Ніжинський район </t>
  </si>
  <si>
    <t xml:space="preserve">с. Хвилівка, вул. Молодіжна </t>
  </si>
  <si>
    <t xml:space="preserve">Новгород-Сіверський </t>
  </si>
  <si>
    <t xml:space="preserve"> с. Смяч, вул. Дружби </t>
  </si>
  <si>
    <t xml:space="preserve">м. Носівка, вул. Польова </t>
  </si>
  <si>
    <t>Прилуцький район</t>
  </si>
  <si>
    <t xml:space="preserve">с. Погреби, вул. Генеральська </t>
  </si>
  <si>
    <t xml:space="preserve">смт Ріпки , вул. Васильєва </t>
  </si>
  <si>
    <t xml:space="preserve">м. Семенівка, вул. Сенько </t>
  </si>
  <si>
    <t xml:space="preserve">м. Сновськ, вул. Архітектурна </t>
  </si>
  <si>
    <t xml:space="preserve"> Сосницький район </t>
  </si>
  <si>
    <t xml:space="preserve">смт Сосниця, вул. Незалежності </t>
  </si>
  <si>
    <t xml:space="preserve">смт Срібне, вул. Ярова </t>
  </si>
  <si>
    <t xml:space="preserve">с. Понори вул. Центральна </t>
  </si>
  <si>
    <r>
      <t>Чернігівський район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</si>
  <si>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t>с. Петрушин, вул. Чернігівська</t>
  </si>
  <si>
    <t xml:space="preserve">м. Ніжин </t>
  </si>
  <si>
    <t>м. Новгород-Сіверський</t>
  </si>
  <si>
    <t>м.Новгород-Сіверський, вул. Козацька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</si>
  <si>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</si>
  <si>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</si>
  <si>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</si>
  <si>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Разом по підрозділу “Об’єкти поточного середнього ремонту автомобільних доріг місцевого значення”</t>
  </si>
  <si>
    <t>О250111 Григорівка - Перше Травня на ділянці км 0 + 000 - км 17 + 100</t>
  </si>
  <si>
    <t>С250316 Омбиш - Остер на ділянці км 0 + 000 - км 6 + 500</t>
  </si>
  <si>
    <t>м. Ніжин, вул. Генерала Корчагіна</t>
  </si>
  <si>
    <t>м. Ніжин, вул. Яворського</t>
  </si>
  <si>
    <t xml:space="preserve">с. Куковичі, вул. Миру </t>
  </si>
  <si>
    <t xml:space="preserve">С251802 Бутівка - Польове - Бондарівка з підї'здом до ст. Бондарівка  на ділянці км 0 + 000 - км 10 + 400  </t>
  </si>
  <si>
    <t>Будівництво проїзної частини вул. Скоробагатого в м. Семенівка Семенівського району</t>
  </si>
  <si>
    <t>Капітальний ремонт  автомобільної дороги О250720 Остер - Романьки - Бірки - Білейки - /М-01/ з під'їздом до  с. Одинці на ділянці км 0 + 000 - км 10 + 000</t>
  </si>
  <si>
    <t>Семенівський район (замовник робіт - Управління капітального будівництва обласної державної адміністрації)</t>
  </si>
  <si>
    <t xml:space="preserve">1.2. Вулиці і дороги комунальної власності у населених пунктах 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</si>
  <si>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</si>
  <si>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</si>
  <si>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</si>
  <si>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>3.2.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</si>
  <si>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Разом за підрозділом  “Автомобільні дороги місцевого значення"</t>
  </si>
  <si>
    <t xml:space="preserve">Капітальний ремонт дорожнього покриття проїзної частини вул.Київської (від вул. Котляревського до Андріївського ринку) в м.Прилуки Чернігівської області (II - черга) </t>
  </si>
  <si>
    <t xml:space="preserve">Капітальний ремонт дорожнього покриття проїзної частини вул.Вокзальна (від вул. Київська до вул. 1 Травня) в м.Прилуки Чернігівської області (II - черга) </t>
  </si>
  <si>
    <t>С251901 Пручаї - Охиньки - Дігтярі на ділянці км 4+800 - км 12+500</t>
  </si>
  <si>
    <t>О250805 Короп - Атюша - Поліське  на ділянці км 0 + 000 - км 25+000</t>
  </si>
  <si>
    <t>Городнянський район</t>
  </si>
  <si>
    <t xml:space="preserve">Начальник Управління капітального будівництва </t>
  </si>
  <si>
    <t>Богдан КРИВЕНКО</t>
  </si>
  <si>
    <t>Капітальний ремонт  автомобільної дороги О251205 Лосинівка - Галиця - Мала Дівиця - /Р-67/ з під'їздом до с. Червоний Пахар  на ділянці км 0+000 - км 19+300</t>
  </si>
  <si>
    <t>Чернігівський район</t>
  </si>
  <si>
    <t>м.Прилуки</t>
  </si>
  <si>
    <t xml:space="preserve">Капітальний ремонт мосту через струмок на автомобільній дорозі місцевого значення О251302 Новгород - Сіверський - Комань - /Р-65/ - Об’єднане - Блистова - Березова Гать 22+366, біля с. Дігтярівка 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</si>
  <si>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</si>
  <si>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Капітальний ремонт мосту на км 14+599 автомобільної дороги місцевого значення О252201 Гвоздиківка - Смяч, Щорський район  (коригування з перерахунком в поточні ціни)</t>
  </si>
  <si>
    <t>Капітальний ремонт мосту через струмок на автомобільній дорозі загального користування місцевого значення О250501 Городня - Кузничі - Деревини км 22+331, біля с.Деревини</t>
  </si>
  <si>
    <t>Капітальний ремонт мосту через струмок на автомобільній дорозі місцевого значення О250920 Корюківка - Наумівка - Перелюб - Погорільці - Семенівка з під'їздом до с.Баранівка, км 59+948, біля м.Семенівка</t>
  </si>
  <si>
    <t>Капітальний ремонт мосту через р.Свишень на автомобільній дорозі загального користування місцевого значення О252112 Довжик -Хмільниця - /М-01/ - Роїще, км 0+168, біля с.Довжик</t>
  </si>
  <si>
    <t>Борзнянський район</t>
  </si>
  <si>
    <t>Капітальний ремонт мосту через канал на автомобільній дорозі загального користування місцевого значення О250712 Гальчин - Хрещате - /М-02/ км 1+960, біля с.Гальчин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</si>
  <si>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</t>
  </si>
  <si>
    <t>Капітальний ремонт  автомобільної дороги загального коритсування місцевого значення О250303 Борзна - Воловиця на ділянці км 0 + 000 - км 33 + 000</t>
  </si>
  <si>
    <t xml:space="preserve"> м.Прилуки, вул.Вокзальна   </t>
  </si>
  <si>
    <t>О251001 Куликівка - Авдіївка - Виблі - /Р-67/ на ділянці км 0 + 000 -      км 10+000</t>
  </si>
  <si>
    <t>О250403 Гнідинці - Богдани - Вишневе на ділянці км 0 + 000 -                  км 14 + 700</t>
  </si>
  <si>
    <t>О251406 Носівка - Лосинівка - Велика Дорога з під'їздом до                     ст. Лосинівка  на ділянці км 0 + 000 - км 32 + 100</t>
  </si>
  <si>
    <t xml:space="preserve">О251509 Прилуки - Сергіївка - Білошапки - Линовиця на ділянці                км 0 + 000 - км 64 + 100 </t>
  </si>
  <si>
    <t>С251620 Малий Зліїв - Великий Зліїв - Пушкіне - Шумани км 0+000 -         км 9+100</t>
  </si>
  <si>
    <t xml:space="preserve">О250607 Іваниця - Бережівка - Обухове на ділянці км 18 + 000 -               км 30 + 900 </t>
  </si>
  <si>
    <t>О252110 Михайло-Коцюбинське - Жукотки - Шибиринівка - Антоновичі з під'їздом до с.Рудка км 0+000 - км 27+500</t>
  </si>
  <si>
    <t xml:space="preserve">О250920 Корюківка - Наумівка - Перелюб - Погорільці - Семенівка з під'їздом до с.Баранівка на ділянці км 37 + 300 - км 60+028 </t>
  </si>
  <si>
    <t xml:space="preserve">О250601 Ольшана - Качанівка з під'їздом до с.Щурівка на ділянці             км 0 + 000 - км 24 + 500 </t>
  </si>
  <si>
    <t xml:space="preserve">О250503 Володимирівка - Хоробичі - Бутівка  з під'їздом до                      с.Лемешівка на ділянці км 0 + 000 - км 44 + 700 </t>
  </si>
  <si>
    <t>О250202 Бобровиця - Піски - Соколівка - /Н-07/ з під'їздом до с.Нова Басань на ділянці км 0 + 000 - км 47 + 100</t>
  </si>
  <si>
    <t>Будівництво автомобільної дороги для під'їзду з вул.Івана Мазепи до житлового району по вул.Текстильників, м.Чернігів</t>
  </si>
  <si>
    <t xml:space="preserve">Капітальний ремонт мостового переходу через канал біля с.Рівчак-Степанівка на автомобільній дорозі загального користування місцевого значення О251406 Носівка - Лосинівка - Велика Дорога з під'їздом до ст.Лосинівка км 29+515 </t>
  </si>
  <si>
    <t>Капітальний ремонт мостового переходу через р.Остер біля с.Адамівка на автомобільній дорозі загального користування місцевого значення  О251401 Носівка -  Держанівка – /М-02/ з під’їздом до с.Козари, км 18+808</t>
  </si>
  <si>
    <t>Капітальний ремонт мостового переходу через канал біля с.Рівчак-Степанівка на автомобільній дорозі  Носівка - Лосинівка - Велика Дорога, км 25+930 - км 26+030, Чернігівська область (коригування з перерахунком в поточні ціни)</t>
  </si>
  <si>
    <t>Додаток</t>
  </si>
  <si>
    <t>до розпорядження голови обласної державної адміністрації</t>
  </si>
  <si>
    <t>Поточний дрібний ремонт та експлуатаційне утримання автомобільних доріг загального користування місцевого значення</t>
  </si>
  <si>
    <t>07 грудня 2020 р. № 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</si>
</sst>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####"/>
    <numFmt numFmtId="166" formatCode="0.000"/>
    <numFmt numFmtId="167" formatCode="#,##0.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Border="1"/>
    <xf numFmtId="164" fontId="0" fillId="0" borderId="0" xfId="0" applyNumberFormat="1" applyBorder="1"/>
    <xf numFmtId="0" fontId="0" fillId="0" borderId="1" xfId="0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Border="1"/>
    <xf numFmtId="166" fontId="2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5" fontId="2" fillId="2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166" fontId="2" fillId="2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/>
    <xf numFmtId="166" fontId="2" fillId="0" borderId="1" xfId="0" applyNumberFormat="1" applyFont="1" applyFill="1" applyBorder="1"/>
    <xf numFmtId="166" fontId="2" fillId="0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left" vertical="top"/>
    </xf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left" vertical="top" wrapText="1"/>
      <protection locked="0"/>
    </xf>
    <xf numFmtId="166" fontId="6" fillId="0" borderId="1" xfId="0" applyNumberFormat="1" applyFont="1" applyFill="1" applyBorder="1"/>
    <xf numFmtId="166" fontId="6" fillId="0" borderId="1" xfId="0" applyNumberFormat="1" applyFont="1" applyFill="1" applyBorder="1" applyAlignment="1">
      <alignment horizontal="left" vertical="top"/>
    </xf>
    <xf numFmtId="166" fontId="2" fillId="0" borderId="1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/>
    <xf numFmtId="166" fontId="2" fillId="3" borderId="1" xfId="0" applyNumberFormat="1" applyFont="1" applyFill="1" applyBorder="1" applyAlignment="1">
      <alignment horizontal="left" vertical="top" wrapText="1"/>
    </xf>
    <xf numFmtId="166" fontId="2" fillId="3" borderId="1" xfId="0" applyNumberFormat="1" applyFont="1" applyFill="1" applyBorder="1" applyAlignment="1">
      <alignment horizontal="center" wrapText="1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left" vertical="top"/>
    </xf>
    <xf numFmtId="166" fontId="2" fillId="3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6" fontId="13" fillId="0" borderId="1" xfId="0" applyNumberFormat="1" applyFont="1" applyBorder="1"/>
    <xf numFmtId="166" fontId="3" fillId="0" borderId="1" xfId="0" applyNumberFormat="1" applyFont="1" applyBorder="1" applyAlignment="1">
      <alignment horizontal="center" vertical="top"/>
    </xf>
    <xf numFmtId="166" fontId="3" fillId="0" borderId="1" xfId="0" applyNumberFormat="1" applyFont="1" applyBorder="1"/>
    <xf numFmtId="166" fontId="4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/>
    <xf numFmtId="166" fontId="4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167" fontId="16" fillId="3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4" fillId="2" borderId="5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vertical="top"/>
    </xf>
    <xf numFmtId="166" fontId="10" fillId="3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/>
    <xf numFmtId="166" fontId="12" fillId="0" borderId="1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top" wrapText="1"/>
    </xf>
    <xf numFmtId="166" fontId="4" fillId="0" borderId="6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Border="1" applyAlignment="1"/>
    <xf numFmtId="166" fontId="3" fillId="2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/>
    <xf numFmtId="166" fontId="15" fillId="0" borderId="1" xfId="0" applyNumberFormat="1" applyFont="1" applyBorder="1" applyAlignment="1"/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166" fontId="2" fillId="2" borderId="2" xfId="0" applyNumberFormat="1" applyFont="1" applyFill="1" applyBorder="1" applyAlignment="1">
      <alignment horizontal="center" wrapText="1"/>
    </xf>
    <xf numFmtId="166" fontId="2" fillId="2" borderId="3" xfId="0" applyNumberFormat="1" applyFont="1" applyFill="1" applyBorder="1" applyAlignment="1">
      <alignment horizontal="center" wrapText="1"/>
    </xf>
    <xf numFmtId="166" fontId="13" fillId="0" borderId="1" xfId="0" applyNumberFormat="1" applyFont="1" applyBorder="1" applyAlignment="1"/>
    <xf numFmtId="0" fontId="8" fillId="3" borderId="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5"/>
  <sheetViews>
    <sheetView tabSelected="1" view="pageBreakPreview" zoomScale="55" zoomScaleNormal="80" zoomScaleSheetLayoutView="55" workbookViewId="0">
      <selection activeCell="C3" sqref="C3:E3"/>
    </sheetView>
  </sheetViews>
  <sheetFormatPr defaultColWidth="9.125" defaultRowHeight="18.350000000000001" x14ac:dyDescent="0.3"/>
  <cols>
    <col min="1" max="1" width="82.75" style="6" customWidth="1"/>
    <col min="2" max="2" width="17.625" style="20" customWidth="1"/>
    <col min="3" max="3" width="17.25" style="7" customWidth="1"/>
    <col min="4" max="4" width="13.625" style="3" customWidth="1"/>
    <col min="5" max="5" width="27.375" style="5" customWidth="1"/>
    <col min="6" max="6" width="9.125" style="3"/>
    <col min="7" max="7" width="12.375" style="3" customWidth="1"/>
    <col min="8" max="16384" width="9.125" style="3"/>
  </cols>
  <sheetData>
    <row r="1" spans="1:5" ht="23.3" customHeight="1" x14ac:dyDescent="0.35">
      <c r="A1" s="1"/>
      <c r="B1" s="21"/>
      <c r="C1" s="87" t="s">
        <v>135</v>
      </c>
      <c r="D1" s="87"/>
      <c r="E1" s="88"/>
    </row>
    <row r="2" spans="1:5" ht="39.75" customHeight="1" x14ac:dyDescent="0.35">
      <c r="A2" s="1"/>
      <c r="B2" s="21"/>
      <c r="C2" s="120" t="s">
        <v>136</v>
      </c>
      <c r="D2" s="120"/>
      <c r="E2" s="121"/>
    </row>
    <row r="3" spans="1:5" ht="20.25" customHeight="1" x14ac:dyDescent="0.35">
      <c r="A3" s="1"/>
      <c r="B3" s="21"/>
      <c r="C3" s="127" t="s">
        <v>138</v>
      </c>
      <c r="D3" s="127"/>
      <c r="E3" s="128"/>
    </row>
    <row r="4" spans="1:5" ht="75.75" customHeight="1" x14ac:dyDescent="0.25">
      <c r="A4" s="129" t="s">
        <v>0</v>
      </c>
      <c r="B4" s="129"/>
      <c r="C4" s="129"/>
      <c r="D4" s="129"/>
      <c r="E4" s="129"/>
    </row>
    <row r="5" spans="1:5" ht="17.350000000000001" customHeight="1" x14ac:dyDescent="0.35">
      <c r="A5" s="122" t="s">
        <v>1</v>
      </c>
      <c r="B5" s="124" t="s">
        <v>2</v>
      </c>
      <c r="C5" s="122" t="s">
        <v>3</v>
      </c>
      <c r="D5" s="122"/>
      <c r="E5" s="126"/>
    </row>
    <row r="6" spans="1:5" ht="57.75" customHeight="1" x14ac:dyDescent="0.25">
      <c r="A6" s="123"/>
      <c r="B6" s="125"/>
      <c r="C6" s="77" t="s">
        <v>4</v>
      </c>
      <c r="D6" s="77" t="s">
        <v>5</v>
      </c>
      <c r="E6" s="77" t="s">
        <v>6</v>
      </c>
    </row>
    <row r="7" spans="1:5" ht="19.55" customHeight="1" x14ac:dyDescent="0.35">
      <c r="A7" s="112" t="s">
        <v>7</v>
      </c>
      <c r="B7" s="112"/>
      <c r="C7" s="112"/>
      <c r="D7" s="112"/>
      <c r="E7" s="113"/>
    </row>
    <row r="8" spans="1:5" ht="19.05" x14ac:dyDescent="0.35">
      <c r="A8" s="114" t="s">
        <v>8</v>
      </c>
      <c r="B8" s="114"/>
      <c r="C8" s="114"/>
      <c r="D8" s="114"/>
      <c r="E8" s="115"/>
    </row>
    <row r="9" spans="1:5" s="4" customFormat="1" ht="19.05" x14ac:dyDescent="0.35">
      <c r="A9" s="94" t="s">
        <v>9</v>
      </c>
      <c r="B9" s="94"/>
      <c r="C9" s="94"/>
      <c r="D9" s="94"/>
      <c r="E9" s="116"/>
    </row>
    <row r="10" spans="1:5" s="4" customFormat="1" ht="18.7" customHeight="1" x14ac:dyDescent="0.35">
      <c r="A10" s="10" t="s">
        <v>98</v>
      </c>
      <c r="B10" s="73"/>
      <c r="C10" s="73"/>
      <c r="D10" s="73"/>
      <c r="E10" s="79"/>
    </row>
    <row r="11" spans="1:5" ht="19.05" x14ac:dyDescent="0.35">
      <c r="A11" s="94" t="s">
        <v>93</v>
      </c>
      <c r="B11" s="94"/>
      <c r="C11" s="94"/>
      <c r="D11" s="94"/>
      <c r="E11" s="116"/>
    </row>
    <row r="12" spans="1:5" x14ac:dyDescent="0.25">
      <c r="A12" s="94" t="s">
        <v>92</v>
      </c>
      <c r="B12" s="94"/>
      <c r="C12" s="94"/>
      <c r="D12" s="94"/>
      <c r="E12" s="94"/>
    </row>
    <row r="13" spans="1:5" ht="36.700000000000003" x14ac:dyDescent="0.25">
      <c r="A13" s="24" t="s">
        <v>90</v>
      </c>
      <c r="B13" s="77">
        <v>2421.8000000000002</v>
      </c>
      <c r="C13" s="73"/>
      <c r="D13" s="73"/>
      <c r="E13" s="25">
        <v>700</v>
      </c>
    </row>
    <row r="14" spans="1:5" x14ac:dyDescent="0.25">
      <c r="A14" s="26" t="s">
        <v>11</v>
      </c>
      <c r="B14" s="77">
        <f>B13</f>
        <v>2421.8000000000002</v>
      </c>
      <c r="C14" s="77"/>
      <c r="D14" s="77"/>
      <c r="E14" s="25">
        <f>SUM(E13:E13)</f>
        <v>700</v>
      </c>
    </row>
    <row r="15" spans="1:5" x14ac:dyDescent="0.25">
      <c r="A15" s="95" t="s">
        <v>12</v>
      </c>
      <c r="B15" s="96"/>
      <c r="C15" s="96"/>
      <c r="D15" s="96"/>
      <c r="E15" s="97"/>
    </row>
    <row r="16" spans="1:5" ht="36.700000000000003" x14ac:dyDescent="0.25">
      <c r="A16" s="24" t="s">
        <v>131</v>
      </c>
      <c r="B16" s="77">
        <v>60000</v>
      </c>
      <c r="C16" s="77"/>
      <c r="D16" s="77"/>
      <c r="E16" s="25">
        <v>10800</v>
      </c>
    </row>
    <row r="17" spans="1:5" x14ac:dyDescent="0.25">
      <c r="A17" s="26" t="s">
        <v>11</v>
      </c>
      <c r="B17" s="77">
        <f>B16</f>
        <v>60000</v>
      </c>
      <c r="C17" s="77"/>
      <c r="D17" s="77"/>
      <c r="E17" s="25">
        <v>10800</v>
      </c>
    </row>
    <row r="18" spans="1:5" ht="36.700000000000003" x14ac:dyDescent="0.25">
      <c r="A18" s="10" t="s">
        <v>24</v>
      </c>
      <c r="B18" s="78">
        <f>B14+B17</f>
        <v>62421.8</v>
      </c>
      <c r="C18" s="78"/>
      <c r="D18" s="78"/>
      <c r="E18" s="78">
        <f t="shared" ref="E18" si="0">E14+E17</f>
        <v>11500</v>
      </c>
    </row>
    <row r="19" spans="1:5" ht="36.700000000000003" x14ac:dyDescent="0.25">
      <c r="A19" s="27" t="s">
        <v>13</v>
      </c>
      <c r="B19" s="78">
        <f>B14+B17</f>
        <v>62421.8</v>
      </c>
      <c r="C19" s="78"/>
      <c r="D19" s="78"/>
      <c r="E19" s="28">
        <f>E14+E16</f>
        <v>11500</v>
      </c>
    </row>
    <row r="20" spans="1:5" x14ac:dyDescent="0.25">
      <c r="A20" s="111" t="s">
        <v>14</v>
      </c>
      <c r="B20" s="111"/>
      <c r="C20" s="111"/>
      <c r="D20" s="111"/>
      <c r="E20" s="111"/>
    </row>
    <row r="21" spans="1:5" x14ac:dyDescent="0.25">
      <c r="A21" s="105" t="s">
        <v>94</v>
      </c>
      <c r="B21" s="105"/>
      <c r="C21" s="105"/>
      <c r="D21" s="105"/>
      <c r="E21" s="105"/>
    </row>
    <row r="22" spans="1:5" x14ac:dyDescent="0.25">
      <c r="A22" s="117" t="s">
        <v>115</v>
      </c>
      <c r="B22" s="118"/>
      <c r="C22" s="118"/>
      <c r="D22" s="118"/>
      <c r="E22" s="119"/>
    </row>
    <row r="23" spans="1:5" ht="55.05" x14ac:dyDescent="0.25">
      <c r="A23" s="29" t="s">
        <v>118</v>
      </c>
      <c r="B23" s="30">
        <v>1000</v>
      </c>
      <c r="C23" s="31"/>
      <c r="D23" s="31"/>
      <c r="E23" s="31"/>
    </row>
    <row r="24" spans="1:5" x14ac:dyDescent="0.25">
      <c r="A24" s="31" t="s">
        <v>11</v>
      </c>
      <c r="B24" s="30">
        <f>SUM(B23:B23)</f>
        <v>1000</v>
      </c>
      <c r="C24" s="31"/>
      <c r="D24" s="31"/>
      <c r="E24" s="31"/>
    </row>
    <row r="25" spans="1:5" x14ac:dyDescent="0.25">
      <c r="A25" s="117" t="s">
        <v>103</v>
      </c>
      <c r="B25" s="118"/>
      <c r="C25" s="118"/>
      <c r="D25" s="118"/>
      <c r="E25" s="119"/>
    </row>
    <row r="26" spans="1:5" ht="55.05" x14ac:dyDescent="0.25">
      <c r="A26" s="29" t="s">
        <v>112</v>
      </c>
      <c r="B26" s="30">
        <v>250</v>
      </c>
      <c r="C26" s="31"/>
      <c r="D26" s="31"/>
      <c r="E26" s="31"/>
    </row>
    <row r="27" spans="1:5" x14ac:dyDescent="0.25">
      <c r="A27" s="31" t="s">
        <v>11</v>
      </c>
      <c r="B27" s="30">
        <f>SUM(B26:B26)</f>
        <v>250</v>
      </c>
      <c r="C27" s="31"/>
      <c r="D27" s="31"/>
      <c r="E27" s="31"/>
    </row>
    <row r="28" spans="1:5" x14ac:dyDescent="0.25">
      <c r="A28" s="105" t="s">
        <v>15</v>
      </c>
      <c r="B28" s="105"/>
      <c r="C28" s="105"/>
      <c r="D28" s="105"/>
      <c r="E28" s="105"/>
    </row>
    <row r="29" spans="1:5" ht="55.05" x14ac:dyDescent="0.25">
      <c r="A29" s="29" t="s">
        <v>116</v>
      </c>
      <c r="B29" s="30">
        <v>250</v>
      </c>
      <c r="C29" s="82"/>
      <c r="D29" s="82"/>
      <c r="E29" s="82"/>
    </row>
    <row r="30" spans="1:5" ht="55.05" x14ac:dyDescent="0.25">
      <c r="A30" s="29" t="s">
        <v>91</v>
      </c>
      <c r="B30" s="32">
        <f>36230.501+7501.882-150-5603.286+13153</f>
        <v>51132.096999999994</v>
      </c>
      <c r="C30" s="32">
        <v>5</v>
      </c>
      <c r="D30" s="31"/>
      <c r="E30" s="31"/>
    </row>
    <row r="31" spans="1:5" x14ac:dyDescent="0.25">
      <c r="A31" s="33" t="s">
        <v>11</v>
      </c>
      <c r="B31" s="30">
        <f>SUM(B29:B30)</f>
        <v>51382.096999999994</v>
      </c>
      <c r="C31" s="30">
        <f>C30</f>
        <v>5</v>
      </c>
      <c r="D31" s="31"/>
      <c r="E31" s="31"/>
    </row>
    <row r="32" spans="1:5" x14ac:dyDescent="0.25">
      <c r="A32" s="104" t="s">
        <v>38</v>
      </c>
      <c r="B32" s="104"/>
      <c r="C32" s="104"/>
      <c r="D32" s="104"/>
      <c r="E32" s="104"/>
    </row>
    <row r="33" spans="1:5" ht="55.05" x14ac:dyDescent="0.25">
      <c r="A33" s="34" t="s">
        <v>117</v>
      </c>
      <c r="B33" s="30">
        <v>1000</v>
      </c>
      <c r="C33" s="80"/>
      <c r="D33" s="80"/>
      <c r="E33" s="80"/>
    </row>
    <row r="34" spans="1:5" ht="55.05" x14ac:dyDescent="0.25">
      <c r="A34" s="34" t="s">
        <v>106</v>
      </c>
      <c r="B34" s="86">
        <v>26802.383999999998</v>
      </c>
      <c r="C34" s="32">
        <v>5</v>
      </c>
      <c r="D34" s="35"/>
      <c r="E34" s="30"/>
    </row>
    <row r="35" spans="1:5" x14ac:dyDescent="0.25">
      <c r="A35" s="33" t="s">
        <v>11</v>
      </c>
      <c r="B35" s="32">
        <f>SUM(B33:B34)</f>
        <v>27802.383999999998</v>
      </c>
      <c r="C35" s="32">
        <f>C34</f>
        <v>5</v>
      </c>
      <c r="D35" s="35"/>
      <c r="E35" s="30"/>
    </row>
    <row r="36" spans="1:5" x14ac:dyDescent="0.25">
      <c r="A36" s="105" t="s">
        <v>16</v>
      </c>
      <c r="B36" s="105"/>
      <c r="C36" s="105"/>
      <c r="D36" s="105"/>
      <c r="E36" s="105"/>
    </row>
    <row r="37" spans="1:5" ht="55.05" x14ac:dyDescent="0.25">
      <c r="A37" s="34" t="s">
        <v>109</v>
      </c>
      <c r="B37" s="85">
        <v>1920.0070000000001</v>
      </c>
      <c r="C37" s="30"/>
      <c r="D37" s="30">
        <v>12.8</v>
      </c>
      <c r="E37" s="75"/>
    </row>
    <row r="38" spans="1:5" ht="55.05" x14ac:dyDescent="0.25">
      <c r="A38" s="34" t="s">
        <v>17</v>
      </c>
      <c r="B38" s="85">
        <v>5311.0969999999998</v>
      </c>
      <c r="C38" s="30"/>
      <c r="D38" s="30">
        <v>12.4</v>
      </c>
      <c r="E38" s="75"/>
    </row>
    <row r="39" spans="1:5" x14ac:dyDescent="0.25">
      <c r="A39" s="33" t="s">
        <v>11</v>
      </c>
      <c r="B39" s="30">
        <f>SUM(B37:B38)</f>
        <v>7231.1039999999994</v>
      </c>
      <c r="C39" s="30"/>
      <c r="D39" s="30">
        <f>D37+D38</f>
        <v>25.200000000000003</v>
      </c>
      <c r="E39" s="75"/>
    </row>
    <row r="40" spans="1:5" x14ac:dyDescent="0.25">
      <c r="A40" s="104" t="s">
        <v>41</v>
      </c>
      <c r="B40" s="104"/>
      <c r="C40" s="104"/>
      <c r="D40" s="104"/>
      <c r="E40" s="104"/>
    </row>
    <row r="41" spans="1:5" ht="73.400000000000006" x14ac:dyDescent="0.25">
      <c r="A41" s="34" t="s">
        <v>133</v>
      </c>
      <c r="B41" s="30">
        <v>300</v>
      </c>
      <c r="C41" s="80"/>
      <c r="D41" s="80"/>
      <c r="E41" s="80"/>
    </row>
    <row r="42" spans="1:5" ht="78.8" customHeight="1" x14ac:dyDescent="0.25">
      <c r="A42" s="29" t="s">
        <v>134</v>
      </c>
      <c r="B42" s="30">
        <v>300</v>
      </c>
      <c r="C42" s="74"/>
      <c r="D42" s="74"/>
      <c r="E42" s="74"/>
    </row>
    <row r="43" spans="1:5" ht="78.8" customHeight="1" x14ac:dyDescent="0.25">
      <c r="A43" s="29" t="s">
        <v>132</v>
      </c>
      <c r="B43" s="30">
        <v>246.25</v>
      </c>
      <c r="C43" s="74"/>
      <c r="D43" s="74"/>
      <c r="E43" s="74"/>
    </row>
    <row r="44" spans="1:5" x14ac:dyDescent="0.25">
      <c r="A44" s="33" t="s">
        <v>11</v>
      </c>
      <c r="B44" s="30">
        <f>SUM(B41:B43)</f>
        <v>846.25</v>
      </c>
      <c r="C44" s="74"/>
      <c r="D44" s="74"/>
      <c r="E44" s="74"/>
    </row>
    <row r="45" spans="1:5" x14ac:dyDescent="0.25">
      <c r="A45" s="104" t="s">
        <v>10</v>
      </c>
      <c r="B45" s="104"/>
      <c r="C45" s="104"/>
      <c r="D45" s="104"/>
      <c r="E45" s="104"/>
    </row>
    <row r="46" spans="1:5" ht="73.400000000000006" x14ac:dyDescent="0.25">
      <c r="A46" s="34" t="s">
        <v>113</v>
      </c>
      <c r="B46" s="30">
        <v>298.8</v>
      </c>
      <c r="C46" s="30"/>
      <c r="D46" s="30"/>
      <c r="E46" s="75"/>
    </row>
    <row r="47" spans="1:5" x14ac:dyDescent="0.25">
      <c r="A47" s="33" t="s">
        <v>11</v>
      </c>
      <c r="B47" s="30">
        <f>B46</f>
        <v>298.8</v>
      </c>
      <c r="C47" s="30"/>
      <c r="D47" s="30"/>
      <c r="E47" s="75"/>
    </row>
    <row r="48" spans="1:5" x14ac:dyDescent="0.25">
      <c r="A48" s="104" t="s">
        <v>18</v>
      </c>
      <c r="B48" s="104"/>
      <c r="C48" s="104"/>
      <c r="D48" s="104"/>
      <c r="E48" s="104"/>
    </row>
    <row r="49" spans="1:6" ht="55.05" x14ac:dyDescent="0.25">
      <c r="A49" s="34" t="s">
        <v>19</v>
      </c>
      <c r="B49" s="85">
        <v>5603.2860000000001</v>
      </c>
      <c r="C49" s="30"/>
      <c r="D49" s="30">
        <v>6.9</v>
      </c>
      <c r="E49" s="83"/>
    </row>
    <row r="50" spans="1:6" x14ac:dyDescent="0.25">
      <c r="A50" s="33" t="s">
        <v>11</v>
      </c>
      <c r="B50" s="30">
        <f>B49</f>
        <v>5603.2860000000001</v>
      </c>
      <c r="C50" s="30"/>
      <c r="D50" s="30">
        <v>6.9</v>
      </c>
      <c r="E50" s="83"/>
    </row>
    <row r="51" spans="1:6" x14ac:dyDescent="0.25">
      <c r="A51" s="104" t="s">
        <v>20</v>
      </c>
      <c r="B51" s="104"/>
      <c r="C51" s="104"/>
      <c r="D51" s="104"/>
      <c r="E51" s="104"/>
    </row>
    <row r="52" spans="1:6" ht="58.6" customHeight="1" x14ac:dyDescent="0.25">
      <c r="A52" s="34" t="s">
        <v>111</v>
      </c>
      <c r="B52" s="85">
        <v>6984.27</v>
      </c>
      <c r="C52" s="75"/>
      <c r="D52" s="30">
        <v>7.7</v>
      </c>
      <c r="E52" s="75"/>
    </row>
    <row r="53" spans="1:6" x14ac:dyDescent="0.25">
      <c r="A53" s="33" t="s">
        <v>11</v>
      </c>
      <c r="B53" s="30">
        <f>SUM(B52:B52)</f>
        <v>6984.27</v>
      </c>
      <c r="C53" s="30"/>
      <c r="D53" s="30">
        <f>D52</f>
        <v>7.7</v>
      </c>
      <c r="E53" s="75"/>
    </row>
    <row r="54" spans="1:6" x14ac:dyDescent="0.25">
      <c r="A54" s="104" t="s">
        <v>21</v>
      </c>
      <c r="B54" s="104"/>
      <c r="C54" s="104"/>
      <c r="D54" s="104"/>
      <c r="E54" s="104"/>
    </row>
    <row r="55" spans="1:6" ht="36.700000000000003" customHeight="1" x14ac:dyDescent="0.25">
      <c r="A55" s="34" t="s">
        <v>110</v>
      </c>
      <c r="B55" s="85">
        <v>4512.3999999999996</v>
      </c>
      <c r="C55" s="75"/>
      <c r="D55" s="30">
        <v>8.8000000000000007</v>
      </c>
      <c r="E55" s="36"/>
    </row>
    <row r="56" spans="1:6" x14ac:dyDescent="0.25">
      <c r="A56" s="33" t="s">
        <v>11</v>
      </c>
      <c r="B56" s="30">
        <f>SUM(B55)</f>
        <v>4512.3999999999996</v>
      </c>
      <c r="C56" s="75"/>
      <c r="D56" s="30">
        <f>D55</f>
        <v>8.8000000000000007</v>
      </c>
      <c r="E56" s="36"/>
    </row>
    <row r="57" spans="1:6" x14ac:dyDescent="0.25">
      <c r="A57" s="108" t="s">
        <v>107</v>
      </c>
      <c r="B57" s="109"/>
      <c r="C57" s="109"/>
      <c r="D57" s="109"/>
      <c r="E57" s="110"/>
    </row>
    <row r="58" spans="1:6" ht="55.05" x14ac:dyDescent="0.25">
      <c r="A58" s="34" t="s">
        <v>114</v>
      </c>
      <c r="B58" s="30">
        <v>345.25</v>
      </c>
      <c r="C58" s="75"/>
      <c r="D58" s="30"/>
      <c r="E58" s="36"/>
    </row>
    <row r="59" spans="1:6" x14ac:dyDescent="0.25">
      <c r="A59" s="33" t="s">
        <v>11</v>
      </c>
      <c r="B59" s="30">
        <f>SUM(B58:B58)</f>
        <v>345.25</v>
      </c>
      <c r="C59" s="75"/>
      <c r="D59" s="30"/>
      <c r="E59" s="36"/>
    </row>
    <row r="60" spans="1:6" ht="36.700000000000003" x14ac:dyDescent="0.25">
      <c r="A60" s="37" t="s">
        <v>22</v>
      </c>
      <c r="B60" s="76">
        <f>B27+B31+B35+B39+B44+B47+B53+B56+B59+B24+B50</f>
        <v>106255.84099999999</v>
      </c>
      <c r="C60" s="81">
        <f>C27+C31+C35+C39+C44+C47+C53+C56+C59</f>
        <v>10</v>
      </c>
      <c r="D60" s="84">
        <f>D27+D31+D35+D39+D44+D47+D53+D56+D59+D24+D50</f>
        <v>48.6</v>
      </c>
      <c r="E60" s="36"/>
      <c r="F60" s="20"/>
    </row>
    <row r="61" spans="1:6" ht="37.549999999999997" customHeight="1" x14ac:dyDescent="0.25">
      <c r="A61" s="105" t="s">
        <v>95</v>
      </c>
      <c r="B61" s="105"/>
      <c r="C61" s="105"/>
      <c r="D61" s="105"/>
      <c r="E61" s="105"/>
    </row>
    <row r="62" spans="1:6" x14ac:dyDescent="0.25">
      <c r="A62" s="105" t="s">
        <v>23</v>
      </c>
      <c r="B62" s="105"/>
      <c r="C62" s="105"/>
      <c r="D62" s="105"/>
      <c r="E62" s="105"/>
    </row>
    <row r="63" spans="1:6" ht="55.05" x14ac:dyDescent="0.25">
      <c r="A63" s="38" t="s">
        <v>99</v>
      </c>
      <c r="B63" s="85">
        <v>4800.7439999999997</v>
      </c>
      <c r="C63" s="75"/>
      <c r="D63" s="75"/>
      <c r="E63" s="30">
        <v>7010</v>
      </c>
    </row>
    <row r="64" spans="1:6" ht="55.05" x14ac:dyDescent="0.25">
      <c r="A64" s="34" t="s">
        <v>100</v>
      </c>
      <c r="B64" s="85">
        <v>2601.915</v>
      </c>
      <c r="C64" s="76"/>
      <c r="D64" s="76"/>
      <c r="E64" s="30">
        <v>2460</v>
      </c>
    </row>
    <row r="65" spans="1:5" ht="19.55" customHeight="1" x14ac:dyDescent="0.25">
      <c r="A65" s="33" t="s">
        <v>11</v>
      </c>
      <c r="B65" s="30">
        <f>B64+B63</f>
        <v>7402.6589999999997</v>
      </c>
      <c r="C65" s="75"/>
      <c r="D65" s="75"/>
      <c r="E65" s="30">
        <f>E63+E64</f>
        <v>9470</v>
      </c>
    </row>
    <row r="66" spans="1:5" ht="36.700000000000003" x14ac:dyDescent="0.25">
      <c r="A66" s="39" t="s">
        <v>24</v>
      </c>
      <c r="B66" s="76">
        <f>B65</f>
        <v>7402.6589999999997</v>
      </c>
      <c r="C66" s="40"/>
      <c r="D66" s="76"/>
      <c r="E66" s="41">
        <f>E65</f>
        <v>9470</v>
      </c>
    </row>
    <row r="67" spans="1:5" customFormat="1" ht="36.700000000000003" x14ac:dyDescent="0.25">
      <c r="A67" s="37" t="s">
        <v>22</v>
      </c>
      <c r="B67" s="76">
        <f>B60+B66</f>
        <v>113658.49999999999</v>
      </c>
      <c r="C67" s="40">
        <f>C60</f>
        <v>10</v>
      </c>
      <c r="D67" s="76">
        <f>D60</f>
        <v>48.6</v>
      </c>
      <c r="E67" s="41">
        <f>E66</f>
        <v>9470</v>
      </c>
    </row>
    <row r="68" spans="1:5" customFormat="1" x14ac:dyDescent="0.25">
      <c r="A68" s="111" t="s">
        <v>25</v>
      </c>
      <c r="B68" s="111"/>
      <c r="C68" s="111"/>
      <c r="D68" s="111"/>
      <c r="E68" s="111"/>
    </row>
    <row r="69" spans="1:5" x14ac:dyDescent="0.25">
      <c r="A69" s="105" t="s">
        <v>96</v>
      </c>
      <c r="B69" s="105"/>
      <c r="C69" s="105"/>
      <c r="D69" s="105"/>
      <c r="E69" s="105"/>
    </row>
    <row r="70" spans="1:5" x14ac:dyDescent="0.25">
      <c r="A70" s="107" t="s">
        <v>26</v>
      </c>
      <c r="B70" s="107"/>
      <c r="C70" s="107"/>
      <c r="D70" s="107"/>
      <c r="E70" s="107"/>
    </row>
    <row r="71" spans="1:5" ht="21.1" customHeight="1" x14ac:dyDescent="0.25">
      <c r="A71" s="34" t="s">
        <v>84</v>
      </c>
      <c r="B71" s="32">
        <v>21933.823</v>
      </c>
      <c r="C71" s="32">
        <v>5.1100000000000003</v>
      </c>
      <c r="D71" s="42"/>
      <c r="E71" s="30"/>
    </row>
    <row r="72" spans="1:5" x14ac:dyDescent="0.25">
      <c r="A72" s="33" t="s">
        <v>11</v>
      </c>
      <c r="B72" s="32">
        <v>21933.823</v>
      </c>
      <c r="C72" s="32">
        <f>SUM(C71:C71)</f>
        <v>5.1100000000000003</v>
      </c>
      <c r="D72" s="43"/>
      <c r="E72" s="30"/>
    </row>
    <row r="73" spans="1:5" x14ac:dyDescent="0.25">
      <c r="A73" s="107" t="s">
        <v>27</v>
      </c>
      <c r="B73" s="107"/>
      <c r="C73" s="107"/>
      <c r="D73" s="107"/>
      <c r="E73" s="107"/>
    </row>
    <row r="74" spans="1:5" ht="36.700000000000003" x14ac:dyDescent="0.25">
      <c r="A74" s="34" t="s">
        <v>130</v>
      </c>
      <c r="B74" s="32">
        <v>22008.3</v>
      </c>
      <c r="C74" s="32">
        <v>5</v>
      </c>
      <c r="D74" s="42"/>
      <c r="E74" s="30"/>
    </row>
    <row r="75" spans="1:5" x14ac:dyDescent="0.25">
      <c r="A75" s="33" t="s">
        <v>11</v>
      </c>
      <c r="B75" s="32">
        <v>22008.3</v>
      </c>
      <c r="C75" s="32">
        <f>SUM(C74:C74)</f>
        <v>5</v>
      </c>
      <c r="D75" s="42"/>
      <c r="E75" s="30"/>
    </row>
    <row r="76" spans="1:5" ht="18.7" customHeight="1" x14ac:dyDescent="0.25">
      <c r="A76" s="107" t="s">
        <v>28</v>
      </c>
      <c r="B76" s="107"/>
      <c r="C76" s="107"/>
      <c r="D76" s="107"/>
      <c r="E76" s="107"/>
    </row>
    <row r="77" spans="1:5" x14ac:dyDescent="0.25">
      <c r="A77" s="34" t="s">
        <v>85</v>
      </c>
      <c r="B77" s="32">
        <v>22700.423999999999</v>
      </c>
      <c r="C77" s="32">
        <v>5.5620000000000003</v>
      </c>
      <c r="D77" s="42"/>
      <c r="E77" s="30"/>
    </row>
    <row r="78" spans="1:5" x14ac:dyDescent="0.25">
      <c r="A78" s="33" t="s">
        <v>11</v>
      </c>
      <c r="B78" s="32">
        <v>22700.423999999999</v>
      </c>
      <c r="C78" s="32">
        <f>SUM(C77:C77)</f>
        <v>5.5620000000000003</v>
      </c>
      <c r="D78" s="35"/>
      <c r="E78" s="30"/>
    </row>
    <row r="79" spans="1:5" x14ac:dyDescent="0.25">
      <c r="A79" s="103" t="s">
        <v>29</v>
      </c>
      <c r="B79" s="103"/>
      <c r="C79" s="103"/>
      <c r="D79" s="103"/>
      <c r="E79" s="103"/>
    </row>
    <row r="80" spans="1:5" ht="36.700000000000003" x14ac:dyDescent="0.25">
      <c r="A80" s="34" t="s">
        <v>121</v>
      </c>
      <c r="B80" s="32">
        <v>19970.2</v>
      </c>
      <c r="C80" s="32">
        <v>5</v>
      </c>
      <c r="D80" s="35"/>
      <c r="E80" s="30"/>
    </row>
    <row r="81" spans="1:5" x14ac:dyDescent="0.25">
      <c r="A81" s="33" t="s">
        <v>11</v>
      </c>
      <c r="B81" s="32">
        <f>B80</f>
        <v>19970.2</v>
      </c>
      <c r="C81" s="32">
        <f>SUM(C80:C80)</f>
        <v>5</v>
      </c>
      <c r="D81" s="35"/>
      <c r="E81" s="30"/>
    </row>
    <row r="82" spans="1:5" x14ac:dyDescent="0.25">
      <c r="A82" s="104" t="s">
        <v>30</v>
      </c>
      <c r="B82" s="104"/>
      <c r="C82" s="104"/>
      <c r="D82" s="104"/>
      <c r="E82" s="104"/>
    </row>
    <row r="83" spans="1:5" ht="36.700000000000003" x14ac:dyDescent="0.25">
      <c r="A83" s="34" t="s">
        <v>129</v>
      </c>
      <c r="B83" s="32">
        <v>21924.799999999999</v>
      </c>
      <c r="C83" s="44">
        <v>5</v>
      </c>
      <c r="D83" s="35"/>
      <c r="E83" s="30"/>
    </row>
    <row r="84" spans="1:5" x14ac:dyDescent="0.25">
      <c r="A84" s="33" t="s">
        <v>11</v>
      </c>
      <c r="B84" s="32">
        <v>21924.799999999999</v>
      </c>
      <c r="C84" s="32">
        <f>SUM(C83:C83)</f>
        <v>5</v>
      </c>
      <c r="D84" s="35"/>
      <c r="E84" s="30"/>
    </row>
    <row r="85" spans="1:5" x14ac:dyDescent="0.25">
      <c r="A85" s="103" t="s">
        <v>31</v>
      </c>
      <c r="B85" s="103"/>
      <c r="C85" s="103"/>
      <c r="D85" s="103"/>
      <c r="E85" s="103"/>
    </row>
    <row r="86" spans="1:5" ht="36.700000000000003" x14ac:dyDescent="0.25">
      <c r="A86" s="34" t="s">
        <v>128</v>
      </c>
      <c r="B86" s="32">
        <v>16679.05</v>
      </c>
      <c r="C86" s="32">
        <v>5.3280000000000003</v>
      </c>
      <c r="D86" s="35"/>
      <c r="E86" s="30"/>
    </row>
    <row r="87" spans="1:5" x14ac:dyDescent="0.25">
      <c r="A87" s="33" t="s">
        <v>11</v>
      </c>
      <c r="B87" s="32">
        <v>16679.05</v>
      </c>
      <c r="C87" s="32">
        <f>SUM(C86:C86)</f>
        <v>5.3280000000000003</v>
      </c>
      <c r="D87" s="35"/>
      <c r="E87" s="30"/>
    </row>
    <row r="88" spans="1:5" x14ac:dyDescent="0.25">
      <c r="A88" s="103" t="s">
        <v>32</v>
      </c>
      <c r="B88" s="103"/>
      <c r="C88" s="103"/>
      <c r="D88" s="103"/>
      <c r="E88" s="103"/>
    </row>
    <row r="89" spans="1:5" ht="18.7" customHeight="1" x14ac:dyDescent="0.25">
      <c r="A89" s="45" t="s">
        <v>102</v>
      </c>
      <c r="B89" s="32">
        <f>19325+791.3-200</f>
        <v>19916.3</v>
      </c>
      <c r="C89" s="32">
        <v>5</v>
      </c>
      <c r="D89" s="35"/>
      <c r="E89" s="30"/>
    </row>
    <row r="90" spans="1:5" x14ac:dyDescent="0.25">
      <c r="A90" s="33" t="s">
        <v>11</v>
      </c>
      <c r="B90" s="32">
        <f>19325+791.3-200</f>
        <v>19916.3</v>
      </c>
      <c r="C90" s="32">
        <v>5</v>
      </c>
      <c r="D90" s="35"/>
      <c r="E90" s="30"/>
    </row>
    <row r="91" spans="1:5" x14ac:dyDescent="0.25">
      <c r="A91" s="104" t="s">
        <v>33</v>
      </c>
      <c r="B91" s="104"/>
      <c r="C91" s="104"/>
      <c r="D91" s="104"/>
      <c r="E91" s="104"/>
    </row>
    <row r="92" spans="1:5" ht="36.700000000000003" x14ac:dyDescent="0.25">
      <c r="A92" s="34" t="s">
        <v>34</v>
      </c>
      <c r="B92" s="32">
        <v>21842.916000000001</v>
      </c>
      <c r="C92" s="32">
        <v>5.0599999999999996</v>
      </c>
      <c r="D92" s="35"/>
      <c r="E92" s="30"/>
    </row>
    <row r="93" spans="1:5" x14ac:dyDescent="0.25">
      <c r="A93" s="33" t="s">
        <v>11</v>
      </c>
      <c r="B93" s="32">
        <v>21842.916000000001</v>
      </c>
      <c r="C93" s="32">
        <f>SUM(C92:C92)</f>
        <v>5.0599999999999996</v>
      </c>
      <c r="D93" s="35"/>
      <c r="E93" s="30"/>
    </row>
    <row r="94" spans="1:5" x14ac:dyDescent="0.25">
      <c r="A94" s="103" t="s">
        <v>35</v>
      </c>
      <c r="B94" s="103"/>
      <c r="C94" s="103"/>
      <c r="D94" s="103"/>
      <c r="E94" s="103"/>
    </row>
    <row r="95" spans="1:5" ht="36.700000000000003" x14ac:dyDescent="0.25">
      <c r="A95" s="34" t="s">
        <v>120</v>
      </c>
      <c r="B95" s="32">
        <v>19506.599999999999</v>
      </c>
      <c r="C95" s="32">
        <v>5</v>
      </c>
      <c r="D95" s="35"/>
      <c r="E95" s="30"/>
    </row>
    <row r="96" spans="1:5" x14ac:dyDescent="0.25">
      <c r="A96" s="33" t="s">
        <v>11</v>
      </c>
      <c r="B96" s="32">
        <v>19506.599999999999</v>
      </c>
      <c r="C96" s="32">
        <f>SUM(C95:C95)</f>
        <v>5</v>
      </c>
      <c r="D96" s="35"/>
      <c r="E96" s="30"/>
    </row>
    <row r="97" spans="1:5" x14ac:dyDescent="0.25">
      <c r="A97" s="103" t="s">
        <v>36</v>
      </c>
      <c r="B97" s="103"/>
      <c r="C97" s="103"/>
      <c r="D97" s="103"/>
      <c r="E97" s="103"/>
    </row>
    <row r="98" spans="1:5" ht="19.55" customHeight="1" x14ac:dyDescent="0.25">
      <c r="A98" s="34" t="s">
        <v>37</v>
      </c>
      <c r="B98" s="32">
        <v>16943.759999999998</v>
      </c>
      <c r="C98" s="32">
        <v>5.05</v>
      </c>
      <c r="D98" s="35"/>
      <c r="E98" s="30"/>
    </row>
    <row r="99" spans="1:5" x14ac:dyDescent="0.25">
      <c r="A99" s="33" t="s">
        <v>11</v>
      </c>
      <c r="B99" s="32">
        <f>SUM(B98)</f>
        <v>16943.759999999998</v>
      </c>
      <c r="C99" s="32">
        <f>SUM(C98:C98)</f>
        <v>5.05</v>
      </c>
      <c r="D99" s="35"/>
      <c r="E99" s="30"/>
    </row>
    <row r="100" spans="1:5" x14ac:dyDescent="0.25">
      <c r="A100" s="103" t="s">
        <v>39</v>
      </c>
      <c r="B100" s="103"/>
      <c r="C100" s="103"/>
      <c r="D100" s="103"/>
      <c r="E100" s="103"/>
    </row>
    <row r="101" spans="1:5" ht="36.700000000000003" x14ac:dyDescent="0.25">
      <c r="A101" s="45" t="s">
        <v>40</v>
      </c>
      <c r="B101" s="32">
        <v>20941.448</v>
      </c>
      <c r="C101" s="46">
        <v>5.0999999999999996</v>
      </c>
      <c r="D101" s="35"/>
      <c r="E101" s="30"/>
    </row>
    <row r="102" spans="1:5" x14ac:dyDescent="0.25">
      <c r="A102" s="33" t="s">
        <v>11</v>
      </c>
      <c r="B102" s="32">
        <f>SUM(B101)</f>
        <v>20941.448</v>
      </c>
      <c r="C102" s="32">
        <f>C101</f>
        <v>5.0999999999999996</v>
      </c>
      <c r="D102" s="35"/>
      <c r="E102" s="30"/>
    </row>
    <row r="103" spans="1:5" x14ac:dyDescent="0.25">
      <c r="A103" s="103" t="s">
        <v>41</v>
      </c>
      <c r="B103" s="103"/>
      <c r="C103" s="103"/>
      <c r="D103" s="103"/>
      <c r="E103" s="103"/>
    </row>
    <row r="104" spans="1:5" ht="36.700000000000003" x14ac:dyDescent="0.25">
      <c r="A104" s="34" t="s">
        <v>122</v>
      </c>
      <c r="B104" s="32">
        <v>22107.3</v>
      </c>
      <c r="C104" s="32">
        <v>5</v>
      </c>
      <c r="D104" s="35"/>
      <c r="E104" s="30"/>
    </row>
    <row r="105" spans="1:5" x14ac:dyDescent="0.25">
      <c r="A105" s="33" t="s">
        <v>11</v>
      </c>
      <c r="B105" s="32">
        <v>22107.3</v>
      </c>
      <c r="C105" s="32">
        <f>SUM(C104:C104)</f>
        <v>5</v>
      </c>
      <c r="D105" s="35"/>
      <c r="E105" s="30"/>
    </row>
    <row r="106" spans="1:5" x14ac:dyDescent="0.25">
      <c r="A106" s="103" t="s">
        <v>42</v>
      </c>
      <c r="B106" s="103"/>
      <c r="C106" s="103"/>
      <c r="D106" s="103"/>
      <c r="E106" s="103"/>
    </row>
    <row r="107" spans="1:5" ht="36.700000000000003" x14ac:dyDescent="0.25">
      <c r="A107" s="47" t="s">
        <v>123</v>
      </c>
      <c r="B107" s="48">
        <v>27856.7</v>
      </c>
      <c r="C107" s="48">
        <v>5</v>
      </c>
      <c r="D107" s="49"/>
      <c r="E107" s="48"/>
    </row>
    <row r="108" spans="1:5" x14ac:dyDescent="0.25">
      <c r="A108" s="33" t="s">
        <v>11</v>
      </c>
      <c r="B108" s="48">
        <f>SUM(B107)</f>
        <v>27856.7</v>
      </c>
      <c r="C108" s="32">
        <f>SUM(C107:C107)</f>
        <v>5</v>
      </c>
      <c r="D108" s="35"/>
      <c r="E108" s="30"/>
    </row>
    <row r="109" spans="1:5" x14ac:dyDescent="0.25">
      <c r="A109" s="103" t="s">
        <v>43</v>
      </c>
      <c r="B109" s="103"/>
      <c r="C109" s="103"/>
      <c r="D109" s="103"/>
      <c r="E109" s="103"/>
    </row>
    <row r="110" spans="1:5" x14ac:dyDescent="0.25">
      <c r="A110" s="34" t="s">
        <v>44</v>
      </c>
      <c r="B110" s="32">
        <v>15104.887000000001</v>
      </c>
      <c r="C110" s="32">
        <v>3.5</v>
      </c>
      <c r="D110" s="35"/>
      <c r="E110" s="30"/>
    </row>
    <row r="111" spans="1:5" ht="36.700000000000003" x14ac:dyDescent="0.25">
      <c r="A111" s="34" t="s">
        <v>124</v>
      </c>
      <c r="B111" s="32">
        <v>9493.6129999999994</v>
      </c>
      <c r="C111" s="32">
        <v>2.1</v>
      </c>
      <c r="D111" s="35"/>
      <c r="E111" s="30"/>
    </row>
    <row r="112" spans="1:5" x14ac:dyDescent="0.25">
      <c r="A112" s="33" t="s">
        <v>11</v>
      </c>
      <c r="B112" s="32">
        <f>SUM(B110:B111)</f>
        <v>24598.5</v>
      </c>
      <c r="C112" s="32">
        <f>SUM(C110:C111)</f>
        <v>5.6</v>
      </c>
      <c r="D112" s="35"/>
      <c r="E112" s="30"/>
    </row>
    <row r="113" spans="1:8" x14ac:dyDescent="0.25">
      <c r="A113" s="103" t="s">
        <v>10</v>
      </c>
      <c r="B113" s="103"/>
      <c r="C113" s="103"/>
      <c r="D113" s="103"/>
      <c r="E113" s="103"/>
    </row>
    <row r="114" spans="1:8" ht="36.700000000000003" x14ac:dyDescent="0.25">
      <c r="A114" s="34" t="s">
        <v>127</v>
      </c>
      <c r="B114" s="32">
        <v>22324.797999999999</v>
      </c>
      <c r="C114" s="32">
        <v>5.7</v>
      </c>
      <c r="D114" s="35"/>
      <c r="E114" s="30"/>
    </row>
    <row r="115" spans="1:8" x14ac:dyDescent="0.25">
      <c r="A115" s="33" t="s">
        <v>11</v>
      </c>
      <c r="B115" s="32">
        <v>22324.797999999999</v>
      </c>
      <c r="C115" s="32">
        <f>SUM(C114:C114)</f>
        <v>5.7</v>
      </c>
      <c r="D115" s="35"/>
      <c r="E115" s="30"/>
    </row>
    <row r="116" spans="1:8" x14ac:dyDescent="0.25">
      <c r="A116" s="103" t="s">
        <v>20</v>
      </c>
      <c r="B116" s="103"/>
      <c r="C116" s="103"/>
      <c r="D116" s="103"/>
      <c r="E116" s="103"/>
    </row>
    <row r="117" spans="1:8" ht="36.700000000000003" x14ac:dyDescent="0.25">
      <c r="A117" s="34" t="s">
        <v>45</v>
      </c>
      <c r="B117" s="32">
        <v>19045.951000000001</v>
      </c>
      <c r="C117" s="32">
        <v>5.2</v>
      </c>
      <c r="D117" s="35"/>
      <c r="E117" s="30"/>
    </row>
    <row r="118" spans="1:8" x14ac:dyDescent="0.25">
      <c r="A118" s="33" t="s">
        <v>11</v>
      </c>
      <c r="B118" s="32">
        <v>19045.951000000001</v>
      </c>
      <c r="C118" s="32">
        <f>SUM(C117:C117)</f>
        <v>5.2</v>
      </c>
      <c r="D118" s="35"/>
      <c r="E118" s="30"/>
    </row>
    <row r="119" spans="1:8" x14ac:dyDescent="0.25">
      <c r="A119" s="104" t="s">
        <v>46</v>
      </c>
      <c r="B119" s="104"/>
      <c r="C119" s="104"/>
      <c r="D119" s="104"/>
      <c r="E119" s="104"/>
    </row>
    <row r="120" spans="1:8" ht="36.700000000000003" x14ac:dyDescent="0.25">
      <c r="A120" s="34" t="s">
        <v>89</v>
      </c>
      <c r="B120" s="32">
        <v>18240.617999999999</v>
      </c>
      <c r="C120" s="32">
        <v>5</v>
      </c>
      <c r="D120" s="35"/>
      <c r="E120" s="30"/>
    </row>
    <row r="121" spans="1:8" x14ac:dyDescent="0.25">
      <c r="A121" s="33" t="s">
        <v>11</v>
      </c>
      <c r="B121" s="32">
        <v>18240.617999999999</v>
      </c>
      <c r="C121" s="32">
        <f>SUM(C120:C120)</f>
        <v>5</v>
      </c>
      <c r="D121" s="35"/>
      <c r="E121" s="30"/>
    </row>
    <row r="122" spans="1:8" x14ac:dyDescent="0.25">
      <c r="A122" s="103" t="s">
        <v>47</v>
      </c>
      <c r="B122" s="103"/>
      <c r="C122" s="103"/>
      <c r="D122" s="103"/>
      <c r="E122" s="103"/>
    </row>
    <row r="123" spans="1:8" x14ac:dyDescent="0.25">
      <c r="A123" s="34" t="s">
        <v>101</v>
      </c>
      <c r="B123" s="32">
        <f>14077.667+5356.371</f>
        <v>19434.038</v>
      </c>
      <c r="C123" s="32">
        <v>5</v>
      </c>
      <c r="D123" s="35"/>
      <c r="E123" s="30"/>
    </row>
    <row r="124" spans="1:8" x14ac:dyDescent="0.25">
      <c r="A124" s="33" t="s">
        <v>11</v>
      </c>
      <c r="B124" s="32">
        <f>14077.667+5356.371</f>
        <v>19434.038</v>
      </c>
      <c r="C124" s="32">
        <f>SUM(C123:C123)</f>
        <v>5</v>
      </c>
      <c r="D124" s="35"/>
      <c r="E124" s="30"/>
    </row>
    <row r="125" spans="1:8" x14ac:dyDescent="0.25">
      <c r="A125" s="103" t="s">
        <v>48</v>
      </c>
      <c r="B125" s="103"/>
      <c r="C125" s="103"/>
      <c r="D125" s="103"/>
      <c r="E125" s="103"/>
    </row>
    <row r="126" spans="1:8" ht="36.700000000000003" x14ac:dyDescent="0.25">
      <c r="A126" s="45" t="s">
        <v>125</v>
      </c>
      <c r="B126" s="32">
        <v>21901.164000000001</v>
      </c>
      <c r="C126" s="32">
        <v>5</v>
      </c>
      <c r="D126" s="50"/>
      <c r="E126" s="50"/>
      <c r="H126" s="3">
        <v>21901.200000000001</v>
      </c>
    </row>
    <row r="127" spans="1:8" x14ac:dyDescent="0.25">
      <c r="A127" s="33" t="s">
        <v>11</v>
      </c>
      <c r="B127" s="32">
        <f>SUM(B126)</f>
        <v>21901.164000000001</v>
      </c>
      <c r="C127" s="32">
        <f>SUM(C126:C126)</f>
        <v>5</v>
      </c>
      <c r="D127" s="35"/>
      <c r="E127" s="30"/>
    </row>
    <row r="128" spans="1:8" x14ac:dyDescent="0.25">
      <c r="A128" s="103" t="s">
        <v>49</v>
      </c>
      <c r="B128" s="103"/>
      <c r="C128" s="103"/>
      <c r="D128" s="103"/>
      <c r="E128" s="103"/>
    </row>
    <row r="129" spans="1:9" ht="36.700000000000003" x14ac:dyDescent="0.25">
      <c r="A129" s="34" t="s">
        <v>126</v>
      </c>
      <c r="B129" s="32">
        <v>29713.835999999999</v>
      </c>
      <c r="C129" s="32">
        <v>6.45</v>
      </c>
      <c r="D129" s="35"/>
      <c r="E129" s="30"/>
    </row>
    <row r="130" spans="1:9" x14ac:dyDescent="0.25">
      <c r="A130" s="33" t="s">
        <v>11</v>
      </c>
      <c r="B130" s="32">
        <f>B129</f>
        <v>29713.835999999999</v>
      </c>
      <c r="C130" s="32">
        <f>C129</f>
        <v>6.45</v>
      </c>
      <c r="D130" s="35"/>
      <c r="E130" s="30"/>
    </row>
    <row r="131" spans="1:9" ht="36.700000000000003" x14ac:dyDescent="0.25">
      <c r="A131" s="39" t="s">
        <v>83</v>
      </c>
      <c r="B131" s="51">
        <f>B130+B127+B121+B124+B118+B115+B112+B108+B102+B99+B96+B93+B90+ B87+B84+B81+B78+B75+B72+B105</f>
        <v>429590.52599999995</v>
      </c>
      <c r="C131" s="51">
        <f>C130+C127+C121+C124+C118+C115+C112+C108+C102+C99+C96+C93+C90+ C87+C84+C78+C75+C72+C105+C81</f>
        <v>104.16</v>
      </c>
      <c r="D131" s="35"/>
      <c r="E131" s="30"/>
      <c r="I131" s="3">
        <f>G131-H131</f>
        <v>0</v>
      </c>
    </row>
    <row r="132" spans="1:9" ht="36" customHeight="1" x14ac:dyDescent="0.3">
      <c r="A132" s="105" t="s">
        <v>97</v>
      </c>
      <c r="B132" s="105"/>
      <c r="C132" s="105"/>
      <c r="D132" s="105"/>
      <c r="E132" s="106"/>
    </row>
    <row r="133" spans="1:9" x14ac:dyDescent="0.25">
      <c r="A133" s="105" t="s">
        <v>26</v>
      </c>
      <c r="B133" s="105"/>
      <c r="C133" s="105"/>
      <c r="D133" s="105"/>
      <c r="E133" s="105"/>
    </row>
    <row r="134" spans="1:9" x14ac:dyDescent="0.25">
      <c r="A134" s="34" t="s">
        <v>50</v>
      </c>
      <c r="B134" s="30">
        <v>913.8</v>
      </c>
      <c r="C134" s="75"/>
      <c r="D134" s="75"/>
      <c r="E134" s="44">
        <v>1200</v>
      </c>
    </row>
    <row r="135" spans="1:9" ht="19.05" x14ac:dyDescent="0.35">
      <c r="A135" s="33" t="s">
        <v>11</v>
      </c>
      <c r="B135" s="30">
        <v>913.8</v>
      </c>
      <c r="C135" s="52"/>
      <c r="D135" s="75"/>
      <c r="E135" s="44">
        <v>1200</v>
      </c>
    </row>
    <row r="136" spans="1:9" x14ac:dyDescent="0.3">
      <c r="A136" s="102" t="s">
        <v>27</v>
      </c>
      <c r="B136" s="102"/>
      <c r="C136" s="102"/>
      <c r="D136" s="102"/>
      <c r="E136" s="102"/>
    </row>
    <row r="137" spans="1:9" x14ac:dyDescent="0.3">
      <c r="A137" s="53" t="s">
        <v>51</v>
      </c>
      <c r="B137" s="44">
        <v>913</v>
      </c>
      <c r="C137" s="53"/>
      <c r="D137" s="53"/>
      <c r="E137" s="44">
        <v>1200</v>
      </c>
    </row>
    <row r="138" spans="1:9" x14ac:dyDescent="0.3">
      <c r="A138" s="33" t="s">
        <v>11</v>
      </c>
      <c r="B138" s="44">
        <v>913</v>
      </c>
      <c r="C138" s="53"/>
      <c r="D138" s="53"/>
      <c r="E138" s="44">
        <v>1200</v>
      </c>
    </row>
    <row r="139" spans="1:9" x14ac:dyDescent="0.3">
      <c r="A139" s="102" t="s">
        <v>28</v>
      </c>
      <c r="B139" s="102"/>
      <c r="C139" s="102"/>
      <c r="D139" s="102"/>
      <c r="E139" s="102"/>
    </row>
    <row r="140" spans="1:9" x14ac:dyDescent="0.3">
      <c r="A140" s="54" t="s">
        <v>52</v>
      </c>
      <c r="B140" s="44">
        <v>1863</v>
      </c>
      <c r="C140" s="53"/>
      <c r="D140" s="53"/>
      <c r="E140" s="44">
        <v>2500</v>
      </c>
    </row>
    <row r="141" spans="1:9" x14ac:dyDescent="0.25">
      <c r="A141" s="33" t="s">
        <v>11</v>
      </c>
      <c r="B141" s="44">
        <v>1863</v>
      </c>
      <c r="C141" s="44"/>
      <c r="D141" s="44"/>
      <c r="E141" s="44">
        <f>SUM(E140:E140)</f>
        <v>2500</v>
      </c>
    </row>
    <row r="142" spans="1:9" x14ac:dyDescent="0.3">
      <c r="A142" s="102" t="s">
        <v>29</v>
      </c>
      <c r="B142" s="102"/>
      <c r="C142" s="102"/>
      <c r="D142" s="102"/>
      <c r="E142" s="102"/>
    </row>
    <row r="143" spans="1:9" x14ac:dyDescent="0.3">
      <c r="A143" s="55" t="s">
        <v>53</v>
      </c>
      <c r="B143" s="44">
        <v>1240.5999999999999</v>
      </c>
      <c r="C143" s="56"/>
      <c r="D143" s="56"/>
      <c r="E143" s="44">
        <v>1600</v>
      </c>
    </row>
    <row r="144" spans="1:9" x14ac:dyDescent="0.25">
      <c r="A144" s="33" t="s">
        <v>11</v>
      </c>
      <c r="B144" s="44">
        <v>1240.5999999999999</v>
      </c>
      <c r="C144" s="44"/>
      <c r="D144" s="44"/>
      <c r="E144" s="44">
        <v>1600</v>
      </c>
    </row>
    <row r="145" spans="1:5" x14ac:dyDescent="0.3">
      <c r="A145" s="102" t="s">
        <v>30</v>
      </c>
      <c r="B145" s="102"/>
      <c r="C145" s="102"/>
      <c r="D145" s="102"/>
      <c r="E145" s="102"/>
    </row>
    <row r="146" spans="1:5" x14ac:dyDescent="0.3">
      <c r="A146" s="55" t="s">
        <v>54</v>
      </c>
      <c r="B146" s="44">
        <v>1035</v>
      </c>
      <c r="C146" s="53"/>
      <c r="D146" s="53"/>
      <c r="E146" s="44">
        <v>1350</v>
      </c>
    </row>
    <row r="147" spans="1:5" x14ac:dyDescent="0.25">
      <c r="A147" s="33" t="s">
        <v>11</v>
      </c>
      <c r="B147" s="44">
        <v>1035</v>
      </c>
      <c r="C147" s="44"/>
      <c r="D147" s="44"/>
      <c r="E147" s="44">
        <v>1350</v>
      </c>
    </row>
    <row r="148" spans="1:5" x14ac:dyDescent="0.3">
      <c r="A148" s="102" t="s">
        <v>31</v>
      </c>
      <c r="B148" s="102"/>
      <c r="C148" s="102"/>
      <c r="D148" s="102"/>
      <c r="E148" s="102"/>
    </row>
    <row r="149" spans="1:5" x14ac:dyDescent="0.3">
      <c r="A149" s="57" t="s">
        <v>55</v>
      </c>
      <c r="B149" s="44">
        <v>1416.2</v>
      </c>
      <c r="C149" s="53"/>
      <c r="D149" s="53"/>
      <c r="E149" s="44">
        <v>1900</v>
      </c>
    </row>
    <row r="150" spans="1:5" x14ac:dyDescent="0.3">
      <c r="A150" s="33" t="s">
        <v>11</v>
      </c>
      <c r="B150" s="44">
        <v>1416.2</v>
      </c>
      <c r="C150" s="53"/>
      <c r="D150" s="53"/>
      <c r="E150" s="44">
        <v>1900</v>
      </c>
    </row>
    <row r="151" spans="1:5" x14ac:dyDescent="0.3">
      <c r="A151" s="102" t="s">
        <v>15</v>
      </c>
      <c r="B151" s="102"/>
      <c r="C151" s="102"/>
      <c r="D151" s="102"/>
      <c r="E151" s="102"/>
    </row>
    <row r="152" spans="1:5" x14ac:dyDescent="0.3">
      <c r="A152" s="54" t="s">
        <v>56</v>
      </c>
      <c r="B152" s="44">
        <v>1547.4</v>
      </c>
      <c r="C152" s="53"/>
      <c r="D152" s="53"/>
      <c r="E152" s="44">
        <v>2000</v>
      </c>
    </row>
    <row r="153" spans="1:5" x14ac:dyDescent="0.3">
      <c r="A153" s="33" t="s">
        <v>11</v>
      </c>
      <c r="B153" s="44">
        <v>1547.4</v>
      </c>
      <c r="C153" s="53"/>
      <c r="D153" s="53"/>
      <c r="E153" s="44">
        <v>2000</v>
      </c>
    </row>
    <row r="154" spans="1:5" x14ac:dyDescent="0.3">
      <c r="A154" s="102" t="s">
        <v>32</v>
      </c>
      <c r="B154" s="102"/>
      <c r="C154" s="102"/>
      <c r="D154" s="102"/>
      <c r="E154" s="102"/>
    </row>
    <row r="155" spans="1:5" x14ac:dyDescent="0.3">
      <c r="A155" s="58" t="s">
        <v>57</v>
      </c>
      <c r="B155" s="56">
        <v>791.3</v>
      </c>
      <c r="C155" s="53"/>
      <c r="D155" s="53"/>
      <c r="E155" s="44">
        <v>1050</v>
      </c>
    </row>
    <row r="156" spans="1:5" x14ac:dyDescent="0.3">
      <c r="A156" s="33" t="s">
        <v>11</v>
      </c>
      <c r="B156" s="56">
        <v>791.3</v>
      </c>
      <c r="C156" s="53"/>
      <c r="D156" s="53"/>
      <c r="E156" s="44">
        <v>1050</v>
      </c>
    </row>
    <row r="157" spans="1:5" x14ac:dyDescent="0.3">
      <c r="A157" s="102" t="s">
        <v>58</v>
      </c>
      <c r="B157" s="102"/>
      <c r="C157" s="102"/>
      <c r="D157" s="102"/>
      <c r="E157" s="102"/>
    </row>
    <row r="158" spans="1:5" x14ac:dyDescent="0.3">
      <c r="A158" s="55" t="s">
        <v>59</v>
      </c>
      <c r="B158" s="56">
        <v>900</v>
      </c>
      <c r="C158" s="56"/>
      <c r="D158" s="56"/>
      <c r="E158" s="56">
        <v>1200</v>
      </c>
    </row>
    <row r="159" spans="1:5" x14ac:dyDescent="0.3">
      <c r="A159" s="33" t="s">
        <v>11</v>
      </c>
      <c r="B159" s="56">
        <v>900</v>
      </c>
      <c r="C159" s="53"/>
      <c r="D159" s="53"/>
      <c r="E159" s="56">
        <v>1200</v>
      </c>
    </row>
    <row r="160" spans="1:5" x14ac:dyDescent="0.3">
      <c r="A160" s="102" t="s">
        <v>35</v>
      </c>
      <c r="B160" s="102"/>
      <c r="C160" s="102"/>
      <c r="D160" s="102"/>
      <c r="E160" s="102"/>
    </row>
    <row r="161" spans="1:5" x14ac:dyDescent="0.3">
      <c r="A161" s="55" t="s">
        <v>60</v>
      </c>
      <c r="B161" s="44">
        <v>468.3</v>
      </c>
      <c r="C161" s="56"/>
      <c r="D161" s="56"/>
      <c r="E161" s="44">
        <v>625</v>
      </c>
    </row>
    <row r="162" spans="1:5" x14ac:dyDescent="0.3">
      <c r="A162" s="33" t="s">
        <v>11</v>
      </c>
      <c r="B162" s="44">
        <v>468.3</v>
      </c>
      <c r="C162" s="53"/>
      <c r="D162" s="53"/>
      <c r="E162" s="44">
        <v>625</v>
      </c>
    </row>
    <row r="163" spans="1:5" x14ac:dyDescent="0.3">
      <c r="A163" s="102" t="s">
        <v>36</v>
      </c>
      <c r="B163" s="102"/>
      <c r="C163" s="102"/>
      <c r="D163" s="102"/>
      <c r="E163" s="102"/>
    </row>
    <row r="164" spans="1:5" x14ac:dyDescent="0.3">
      <c r="A164" s="55" t="s">
        <v>88</v>
      </c>
      <c r="B164" s="56">
        <v>719.6</v>
      </c>
      <c r="C164" s="56"/>
      <c r="D164" s="56"/>
      <c r="E164" s="56">
        <v>950</v>
      </c>
    </row>
    <row r="165" spans="1:5" x14ac:dyDescent="0.3">
      <c r="A165" s="33" t="s">
        <v>11</v>
      </c>
      <c r="B165" s="56">
        <v>719.6</v>
      </c>
      <c r="C165" s="53"/>
      <c r="D165" s="53"/>
      <c r="E165" s="56">
        <v>950</v>
      </c>
    </row>
    <row r="166" spans="1:5" x14ac:dyDescent="0.3">
      <c r="A166" s="102" t="s">
        <v>61</v>
      </c>
      <c r="B166" s="102"/>
      <c r="C166" s="102"/>
      <c r="D166" s="102"/>
      <c r="E166" s="102"/>
    </row>
    <row r="167" spans="1:5" x14ac:dyDescent="0.3">
      <c r="A167" s="53" t="s">
        <v>62</v>
      </c>
      <c r="B167" s="44">
        <v>1233.3</v>
      </c>
      <c r="C167" s="53"/>
      <c r="D167" s="53"/>
      <c r="E167" s="44">
        <v>1650</v>
      </c>
    </row>
    <row r="168" spans="1:5" x14ac:dyDescent="0.3">
      <c r="A168" s="33" t="s">
        <v>11</v>
      </c>
      <c r="B168" s="44">
        <v>1233.3</v>
      </c>
      <c r="C168" s="53"/>
      <c r="D168" s="53"/>
      <c r="E168" s="44">
        <v>1650</v>
      </c>
    </row>
    <row r="169" spans="1:5" x14ac:dyDescent="0.3">
      <c r="A169" s="102" t="s">
        <v>63</v>
      </c>
      <c r="B169" s="102"/>
      <c r="C169" s="102"/>
      <c r="D169" s="102"/>
      <c r="E169" s="102"/>
    </row>
    <row r="170" spans="1:5" x14ac:dyDescent="0.3">
      <c r="A170" s="59" t="s">
        <v>64</v>
      </c>
      <c r="B170" s="44">
        <v>777.3</v>
      </c>
      <c r="C170" s="53"/>
      <c r="D170" s="53"/>
      <c r="E170" s="44">
        <v>1050</v>
      </c>
    </row>
    <row r="171" spans="1:5" x14ac:dyDescent="0.3">
      <c r="A171" s="33" t="s">
        <v>11</v>
      </c>
      <c r="B171" s="44">
        <v>777.3</v>
      </c>
      <c r="C171" s="53"/>
      <c r="D171" s="53"/>
      <c r="E171" s="44">
        <v>1050</v>
      </c>
    </row>
    <row r="172" spans="1:5" x14ac:dyDescent="0.3">
      <c r="A172" s="102" t="s">
        <v>41</v>
      </c>
      <c r="B172" s="102"/>
      <c r="C172" s="102"/>
      <c r="D172" s="102"/>
      <c r="E172" s="102"/>
    </row>
    <row r="173" spans="1:5" x14ac:dyDescent="0.3">
      <c r="A173" s="54" t="s">
        <v>65</v>
      </c>
      <c r="B173" s="56">
        <v>1500</v>
      </c>
      <c r="C173" s="53"/>
      <c r="D173" s="53"/>
      <c r="E173" s="44">
        <v>2000</v>
      </c>
    </row>
    <row r="174" spans="1:5" x14ac:dyDescent="0.3">
      <c r="A174" s="33" t="s">
        <v>11</v>
      </c>
      <c r="B174" s="56">
        <v>1500</v>
      </c>
      <c r="C174" s="53"/>
      <c r="D174" s="53"/>
      <c r="E174" s="44">
        <v>2000</v>
      </c>
    </row>
    <row r="175" spans="1:5" x14ac:dyDescent="0.3">
      <c r="A175" s="102" t="s">
        <v>66</v>
      </c>
      <c r="B175" s="102"/>
      <c r="C175" s="102"/>
      <c r="D175" s="102"/>
      <c r="E175" s="102"/>
    </row>
    <row r="176" spans="1:5" x14ac:dyDescent="0.3">
      <c r="A176" s="60" t="s">
        <v>67</v>
      </c>
      <c r="B176" s="61">
        <v>1538.1</v>
      </c>
      <c r="C176" s="62"/>
      <c r="D176" s="62"/>
      <c r="E176" s="25">
        <v>2050</v>
      </c>
    </row>
    <row r="177" spans="1:5" x14ac:dyDescent="0.3">
      <c r="A177" s="26" t="s">
        <v>11</v>
      </c>
      <c r="B177" s="61">
        <v>1538.1</v>
      </c>
      <c r="C177" s="62"/>
      <c r="D177" s="62"/>
      <c r="E177" s="25">
        <v>2050</v>
      </c>
    </row>
    <row r="178" spans="1:5" x14ac:dyDescent="0.3">
      <c r="A178" s="101" t="s">
        <v>43</v>
      </c>
      <c r="B178" s="101"/>
      <c r="C178" s="101"/>
      <c r="D178" s="101"/>
      <c r="E178" s="101"/>
    </row>
    <row r="179" spans="1:5" x14ac:dyDescent="0.3">
      <c r="A179" s="60" t="s">
        <v>68</v>
      </c>
      <c r="B179" s="25">
        <v>1383.9</v>
      </c>
      <c r="C179" s="62"/>
      <c r="D179" s="62"/>
      <c r="E179" s="25">
        <v>1780</v>
      </c>
    </row>
    <row r="180" spans="1:5" x14ac:dyDescent="0.3">
      <c r="A180" s="26" t="s">
        <v>11</v>
      </c>
      <c r="B180" s="25">
        <v>1383.9</v>
      </c>
      <c r="C180" s="62"/>
      <c r="D180" s="62"/>
      <c r="E180" s="25">
        <v>1780</v>
      </c>
    </row>
    <row r="181" spans="1:5" x14ac:dyDescent="0.3">
      <c r="A181" s="98" t="s">
        <v>10</v>
      </c>
      <c r="B181" s="98"/>
      <c r="C181" s="98"/>
      <c r="D181" s="98"/>
      <c r="E181" s="98"/>
    </row>
    <row r="182" spans="1:5" x14ac:dyDescent="0.3">
      <c r="A182" s="60" t="s">
        <v>69</v>
      </c>
      <c r="B182" s="25">
        <v>839.7</v>
      </c>
      <c r="C182" s="62"/>
      <c r="D182" s="62"/>
      <c r="E182" s="25">
        <v>1100</v>
      </c>
    </row>
    <row r="183" spans="1:5" x14ac:dyDescent="0.3">
      <c r="A183" s="26" t="s">
        <v>11</v>
      </c>
      <c r="B183" s="25">
        <v>839.7</v>
      </c>
      <c r="C183" s="62"/>
      <c r="D183" s="62"/>
      <c r="E183" s="25">
        <v>1100</v>
      </c>
    </row>
    <row r="184" spans="1:5" x14ac:dyDescent="0.3">
      <c r="A184" s="99" t="s">
        <v>20</v>
      </c>
      <c r="B184" s="99"/>
      <c r="C184" s="99"/>
      <c r="D184" s="99"/>
      <c r="E184" s="99"/>
    </row>
    <row r="185" spans="1:5" x14ac:dyDescent="0.3">
      <c r="A185" s="63" t="s">
        <v>70</v>
      </c>
      <c r="B185" s="25">
        <v>653.79999999999995</v>
      </c>
      <c r="C185" s="64"/>
      <c r="D185" s="64"/>
      <c r="E185" s="64">
        <v>850</v>
      </c>
    </row>
    <row r="186" spans="1:5" x14ac:dyDescent="0.3">
      <c r="A186" s="26" t="s">
        <v>11</v>
      </c>
      <c r="B186" s="25">
        <v>653.79999999999995</v>
      </c>
      <c r="C186" s="62"/>
      <c r="D186" s="62"/>
      <c r="E186" s="25">
        <f>SUM(E185:E185)</f>
        <v>850</v>
      </c>
    </row>
    <row r="187" spans="1:5" x14ac:dyDescent="0.3">
      <c r="A187" s="98" t="s">
        <v>71</v>
      </c>
      <c r="B187" s="98"/>
      <c r="C187" s="98"/>
      <c r="D187" s="98"/>
      <c r="E187" s="98"/>
    </row>
    <row r="188" spans="1:5" x14ac:dyDescent="0.3">
      <c r="A188" s="60" t="s">
        <v>72</v>
      </c>
      <c r="B188" s="25">
        <v>474</v>
      </c>
      <c r="C188" s="62"/>
      <c r="D188" s="62"/>
      <c r="E188" s="65">
        <v>600</v>
      </c>
    </row>
    <row r="189" spans="1:5" x14ac:dyDescent="0.3">
      <c r="A189" s="60" t="s">
        <v>72</v>
      </c>
      <c r="B189" s="25">
        <v>1159.732</v>
      </c>
      <c r="C189" s="62"/>
      <c r="D189" s="62"/>
      <c r="E189" s="65">
        <v>1623</v>
      </c>
    </row>
    <row r="190" spans="1:5" x14ac:dyDescent="0.3">
      <c r="A190" s="26" t="s">
        <v>11</v>
      </c>
      <c r="B190" s="25">
        <f>SUM(B188:B189)</f>
        <v>1633.732</v>
      </c>
      <c r="C190" s="62"/>
      <c r="D190" s="62"/>
      <c r="E190" s="65">
        <f>SUM(E188:E189)</f>
        <v>2223</v>
      </c>
    </row>
    <row r="191" spans="1:5" x14ac:dyDescent="0.3">
      <c r="A191" s="98" t="s">
        <v>47</v>
      </c>
      <c r="B191" s="98"/>
      <c r="C191" s="98"/>
      <c r="D191" s="98"/>
      <c r="E191" s="98"/>
    </row>
    <row r="192" spans="1:5" x14ac:dyDescent="0.3">
      <c r="A192" s="66" t="s">
        <v>73</v>
      </c>
      <c r="B192" s="25">
        <v>404.1</v>
      </c>
      <c r="C192" s="67"/>
      <c r="D192" s="67"/>
      <c r="E192" s="67">
        <v>500</v>
      </c>
    </row>
    <row r="193" spans="1:5" x14ac:dyDescent="0.3">
      <c r="A193" s="26" t="s">
        <v>11</v>
      </c>
      <c r="B193" s="25">
        <v>404.1</v>
      </c>
      <c r="C193" s="62"/>
      <c r="D193" s="62"/>
      <c r="E193" s="67">
        <v>500</v>
      </c>
    </row>
    <row r="194" spans="1:5" x14ac:dyDescent="0.3">
      <c r="A194" s="98" t="s">
        <v>48</v>
      </c>
      <c r="B194" s="98"/>
      <c r="C194" s="98"/>
      <c r="D194" s="98"/>
      <c r="E194" s="98"/>
    </row>
    <row r="195" spans="1:5" x14ac:dyDescent="0.3">
      <c r="A195" s="68" t="s">
        <v>74</v>
      </c>
      <c r="B195" s="25">
        <v>592.6</v>
      </c>
      <c r="C195" s="62"/>
      <c r="D195" s="62"/>
      <c r="E195" s="25">
        <v>750</v>
      </c>
    </row>
    <row r="196" spans="1:5" x14ac:dyDescent="0.3">
      <c r="A196" s="26" t="s">
        <v>11</v>
      </c>
      <c r="B196" s="25">
        <v>592.6</v>
      </c>
      <c r="C196" s="62"/>
      <c r="D196" s="62"/>
      <c r="E196" s="25">
        <v>750</v>
      </c>
    </row>
    <row r="197" spans="1:5" x14ac:dyDescent="0.25">
      <c r="A197" s="100" t="s">
        <v>75</v>
      </c>
      <c r="B197" s="100"/>
      <c r="C197" s="100"/>
      <c r="D197" s="100"/>
      <c r="E197" s="100"/>
    </row>
    <row r="198" spans="1:5" x14ac:dyDescent="0.3">
      <c r="A198" s="60" t="s">
        <v>76</v>
      </c>
      <c r="B198" s="65">
        <v>1650</v>
      </c>
      <c r="C198" s="62"/>
      <c r="D198" s="62"/>
      <c r="E198" s="25">
        <v>2200</v>
      </c>
    </row>
    <row r="199" spans="1:5" x14ac:dyDescent="0.3">
      <c r="A199" s="26" t="s">
        <v>11</v>
      </c>
      <c r="B199" s="65">
        <v>1650</v>
      </c>
      <c r="C199" s="25"/>
      <c r="D199" s="62"/>
      <c r="E199" s="25">
        <v>2200</v>
      </c>
    </row>
    <row r="200" spans="1:5" s="8" customFormat="1" x14ac:dyDescent="0.25">
      <c r="A200" s="93" t="s">
        <v>77</v>
      </c>
      <c r="B200" s="93"/>
      <c r="C200" s="93"/>
      <c r="D200" s="93"/>
      <c r="E200" s="93"/>
    </row>
    <row r="201" spans="1:5" s="8" customFormat="1" x14ac:dyDescent="0.25">
      <c r="A201" s="24" t="s">
        <v>86</v>
      </c>
      <c r="B201" s="69">
        <v>3500</v>
      </c>
      <c r="C201" s="69"/>
      <c r="D201" s="69"/>
      <c r="E201" s="69">
        <v>6000</v>
      </c>
    </row>
    <row r="202" spans="1:5" s="8" customFormat="1" x14ac:dyDescent="0.25">
      <c r="A202" s="24" t="s">
        <v>87</v>
      </c>
      <c r="B202" s="69">
        <v>1100</v>
      </c>
      <c r="C202" s="69"/>
      <c r="D202" s="69"/>
      <c r="E202" s="69">
        <v>1500</v>
      </c>
    </row>
    <row r="203" spans="1:5" s="8" customFormat="1" x14ac:dyDescent="0.3">
      <c r="A203" s="26" t="s">
        <v>11</v>
      </c>
      <c r="B203" s="25">
        <v>4600</v>
      </c>
      <c r="C203" s="25"/>
      <c r="D203" s="62"/>
      <c r="E203" s="25">
        <v>7500</v>
      </c>
    </row>
    <row r="204" spans="1:5" s="8" customFormat="1" x14ac:dyDescent="0.25">
      <c r="A204" s="94" t="s">
        <v>78</v>
      </c>
      <c r="B204" s="94"/>
      <c r="C204" s="94"/>
      <c r="D204" s="94"/>
      <c r="E204" s="94"/>
    </row>
    <row r="205" spans="1:5" customFormat="1" ht="19.05" x14ac:dyDescent="0.35">
      <c r="A205" s="9" t="s">
        <v>79</v>
      </c>
      <c r="B205" s="77">
        <v>2095</v>
      </c>
      <c r="C205" s="77"/>
      <c r="D205" s="70"/>
      <c r="E205" s="61">
        <v>2800</v>
      </c>
    </row>
    <row r="206" spans="1:5" customFormat="1" ht="19.05" x14ac:dyDescent="0.35">
      <c r="A206" s="26" t="s">
        <v>11</v>
      </c>
      <c r="B206" s="77">
        <v>2095</v>
      </c>
      <c r="C206" s="77"/>
      <c r="D206" s="70"/>
      <c r="E206" s="61">
        <v>2800</v>
      </c>
    </row>
    <row r="207" spans="1:5" customFormat="1" x14ac:dyDescent="0.25">
      <c r="A207" s="95" t="s">
        <v>108</v>
      </c>
      <c r="B207" s="96"/>
      <c r="C207" s="96"/>
      <c r="D207" s="96"/>
      <c r="E207" s="97"/>
    </row>
    <row r="208" spans="1:5" customFormat="1" ht="19.05" x14ac:dyDescent="0.35">
      <c r="A208" s="24" t="s">
        <v>119</v>
      </c>
      <c r="B208" s="77">
        <v>2772.5419999999999</v>
      </c>
      <c r="C208" s="77"/>
      <c r="D208" s="70"/>
      <c r="E208" s="61"/>
    </row>
    <row r="209" spans="1:5" customFormat="1" ht="19.05" x14ac:dyDescent="0.35">
      <c r="A209" s="26" t="s">
        <v>11</v>
      </c>
      <c r="B209" s="77">
        <f>SUM(B208)</f>
        <v>2772.5419999999999</v>
      </c>
      <c r="C209" s="77"/>
      <c r="D209" s="70"/>
      <c r="E209" s="61"/>
    </row>
    <row r="210" spans="1:5" ht="36.700000000000003" x14ac:dyDescent="0.3">
      <c r="A210" s="10" t="s">
        <v>24</v>
      </c>
      <c r="B210" s="71">
        <f>B206+B203+B199+B196+B193+B190+B186+B183+B180+B177+B174+B171+B168+B165+B162+B159+B156+B153+B150+B147+B144+B141+B138+B135+B209</f>
        <v>33482.273999999998</v>
      </c>
      <c r="C210" s="28"/>
      <c r="D210" s="72"/>
      <c r="E210" s="28">
        <f>E206+E203+E199+E196+E193+E190+E186+E183+E180+E177+E174+E171+E168+E165+E162+E159+E156+E153+E150+E147+E144+E141+E138+E135</f>
        <v>42028</v>
      </c>
    </row>
    <row r="211" spans="1:5" ht="36.700000000000003" x14ac:dyDescent="0.3">
      <c r="A211" s="10" t="s">
        <v>80</v>
      </c>
      <c r="B211" s="28">
        <f>B210+B131</f>
        <v>463072.79999999993</v>
      </c>
      <c r="C211" s="28">
        <f>C131</f>
        <v>104.16</v>
      </c>
      <c r="D211" s="72"/>
      <c r="E211" s="28">
        <f>E210</f>
        <v>42028</v>
      </c>
    </row>
    <row r="212" spans="1:5" ht="45" customHeight="1" x14ac:dyDescent="0.35">
      <c r="A212" s="89" t="s">
        <v>137</v>
      </c>
      <c r="B212" s="92">
        <v>159774.6</v>
      </c>
      <c r="C212" s="90"/>
      <c r="D212" s="91"/>
    </row>
    <row r="213" spans="1:5" x14ac:dyDescent="0.25">
      <c r="A213" s="10" t="s">
        <v>81</v>
      </c>
      <c r="B213" s="28">
        <f>B211+B67+B19+B212</f>
        <v>798927.7</v>
      </c>
      <c r="C213" s="28">
        <f>C211+C60</f>
        <v>114.16</v>
      </c>
      <c r="D213" s="28">
        <f>D60</f>
        <v>48.6</v>
      </c>
      <c r="E213" s="28">
        <f>E211+E66+E19</f>
        <v>62998</v>
      </c>
    </row>
    <row r="214" spans="1:5" ht="65.25" customHeight="1" x14ac:dyDescent="0.35">
      <c r="A214" s="1"/>
      <c r="B214" s="21"/>
      <c r="C214" s="22"/>
      <c r="D214" s="23"/>
      <c r="E214" s="12"/>
    </row>
    <row r="215" spans="1:5" ht="16.5" customHeight="1" x14ac:dyDescent="0.3">
      <c r="A215" s="13" t="s">
        <v>104</v>
      </c>
      <c r="B215" s="14"/>
      <c r="C215" s="12"/>
      <c r="D215" s="12"/>
      <c r="E215" s="14"/>
    </row>
    <row r="216" spans="1:5" ht="16.5" customHeight="1" x14ac:dyDescent="0.35">
      <c r="A216" s="1" t="s">
        <v>82</v>
      </c>
      <c r="B216" s="21"/>
      <c r="C216" s="22"/>
      <c r="D216" s="23"/>
      <c r="E216" s="12" t="s">
        <v>105</v>
      </c>
    </row>
    <row r="217" spans="1:5" ht="19.05" hidden="1" x14ac:dyDescent="0.35">
      <c r="A217" s="13"/>
      <c r="B217" s="21"/>
      <c r="C217" s="22"/>
      <c r="D217" s="23"/>
      <c r="E217" s="12"/>
    </row>
    <row r="218" spans="1:5" x14ac:dyDescent="0.3">
      <c r="A218" s="1"/>
      <c r="B218" s="2"/>
      <c r="C218" s="11"/>
      <c r="D218" s="8"/>
      <c r="E218" s="12"/>
    </row>
    <row r="219" spans="1:5" x14ac:dyDescent="0.3">
      <c r="A219" s="1"/>
      <c r="B219" s="2"/>
      <c r="C219" s="11"/>
      <c r="D219" s="8"/>
      <c r="E219" s="12"/>
    </row>
    <row r="220" spans="1:5" x14ac:dyDescent="0.3">
      <c r="A220" s="1"/>
      <c r="B220" s="2"/>
      <c r="C220" s="11"/>
      <c r="D220" s="8"/>
      <c r="E220" s="12"/>
    </row>
    <row r="221" spans="1:5" x14ac:dyDescent="0.3">
      <c r="A221" s="1"/>
      <c r="B221" s="2"/>
      <c r="C221" s="11"/>
      <c r="D221" s="8"/>
      <c r="E221" s="12"/>
    </row>
    <row r="222" spans="1:5" x14ac:dyDescent="0.3">
      <c r="A222" s="1"/>
      <c r="B222" s="2"/>
      <c r="C222" s="11"/>
      <c r="D222" s="8"/>
      <c r="E222" s="12"/>
    </row>
    <row r="223" spans="1:5" x14ac:dyDescent="0.3">
      <c r="A223" s="1"/>
      <c r="B223" s="2"/>
      <c r="C223" s="11"/>
      <c r="D223" s="8"/>
      <c r="E223" s="12"/>
    </row>
    <row r="224" spans="1:5" x14ac:dyDescent="0.3">
      <c r="A224" s="1"/>
      <c r="B224" s="2"/>
      <c r="C224" s="11"/>
      <c r="D224" s="8"/>
      <c r="E224" s="12"/>
    </row>
    <row r="225" spans="1:5" x14ac:dyDescent="0.3">
      <c r="A225" s="15"/>
      <c r="B225" s="16"/>
      <c r="C225" s="17"/>
      <c r="D225" s="18"/>
      <c r="E225" s="19"/>
    </row>
  </sheetData>
  <mergeCells count="75">
    <mergeCell ref="C2:E2"/>
    <mergeCell ref="A5:A6"/>
    <mergeCell ref="B5:B6"/>
    <mergeCell ref="C5:E5"/>
    <mergeCell ref="C3:E3"/>
    <mergeCell ref="A4:E4"/>
    <mergeCell ref="A32:E32"/>
    <mergeCell ref="A7:E7"/>
    <mergeCell ref="A8:E8"/>
    <mergeCell ref="A9:E9"/>
    <mergeCell ref="A11:E11"/>
    <mergeCell ref="A12:E12"/>
    <mergeCell ref="A15:E15"/>
    <mergeCell ref="A20:E20"/>
    <mergeCell ref="A21:E21"/>
    <mergeCell ref="A25:E25"/>
    <mergeCell ref="A28:E28"/>
    <mergeCell ref="A22:E22"/>
    <mergeCell ref="A70:E70"/>
    <mergeCell ref="A36:E36"/>
    <mergeCell ref="A40:E40"/>
    <mergeCell ref="A45:E45"/>
    <mergeCell ref="A51:E51"/>
    <mergeCell ref="A54:E54"/>
    <mergeCell ref="A57:E57"/>
    <mergeCell ref="A61:E61"/>
    <mergeCell ref="A62:E62"/>
    <mergeCell ref="A68:E68"/>
    <mergeCell ref="A69:E69"/>
    <mergeCell ref="A48:E48"/>
    <mergeCell ref="A106:E106"/>
    <mergeCell ref="A73:E73"/>
    <mergeCell ref="A76:E76"/>
    <mergeCell ref="A79:E79"/>
    <mergeCell ref="A82:E82"/>
    <mergeCell ref="A85:E85"/>
    <mergeCell ref="A88:E88"/>
    <mergeCell ref="A91:E91"/>
    <mergeCell ref="A94:E94"/>
    <mergeCell ref="A97:E97"/>
    <mergeCell ref="A100:E100"/>
    <mergeCell ref="A103:E103"/>
    <mergeCell ref="A142:E142"/>
    <mergeCell ref="A109:E109"/>
    <mergeCell ref="A113:E113"/>
    <mergeCell ref="A116:E116"/>
    <mergeCell ref="A119:E119"/>
    <mergeCell ref="A122:E122"/>
    <mergeCell ref="A125:E125"/>
    <mergeCell ref="A128:E128"/>
    <mergeCell ref="A132:E132"/>
    <mergeCell ref="A133:E133"/>
    <mergeCell ref="A136:E136"/>
    <mergeCell ref="A139:E139"/>
    <mergeCell ref="A178:E178"/>
    <mergeCell ref="A145:E145"/>
    <mergeCell ref="A148:E148"/>
    <mergeCell ref="A151:E151"/>
    <mergeCell ref="A154:E154"/>
    <mergeCell ref="A157:E157"/>
    <mergeCell ref="A160:E160"/>
    <mergeCell ref="A163:E163"/>
    <mergeCell ref="A166:E166"/>
    <mergeCell ref="A169:E169"/>
    <mergeCell ref="A172:E172"/>
    <mergeCell ref="A175:E175"/>
    <mergeCell ref="A200:E200"/>
    <mergeCell ref="A204:E204"/>
    <mergeCell ref="A207:E207"/>
    <mergeCell ref="A181:E181"/>
    <mergeCell ref="A184:E184"/>
    <mergeCell ref="A187:E187"/>
    <mergeCell ref="A191:E191"/>
    <mergeCell ref="A194:E194"/>
    <mergeCell ref="A197:E197"/>
  </mergeCells>
  <pageMargins left="0.70866141732283472" right="0" top="0.39370078740157483" bottom="0" header="0.31496062992125984" footer="0.31496062992125984"/>
  <pageSetup paperSize="9" scale="59" fitToHeight="0" orientation="portrait" r:id="rId1"/>
  <rowBreaks count="5" manualBreakCount="5">
    <brk id="41" max="4" man="1"/>
    <brk id="83" max="4" man="1"/>
    <brk id="138" max="4" man="1"/>
    <brk id="203" max="4" man="1"/>
    <brk id="2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20-80 (2)</vt:lpstr>
      <vt:lpstr>'20-80 (2)'!Заголовки_для_печати</vt:lpstr>
      <vt:lpstr>'20-80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Протокольна Частина</cp:lastModifiedBy>
  <cp:lastPrinted>2020-11-26T12:43:54Z</cp:lastPrinted>
  <dcterms:created xsi:type="dcterms:W3CDTF">2020-01-21T16:41:00Z</dcterms:created>
  <dcterms:modified xsi:type="dcterms:W3CDTF">2020-12-08T07:05:13Z</dcterms:modified>
</cp:coreProperties>
</file>